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APRESENTAÇÃO DE PROPOSTA" sheetId="1" state="visible" r:id="rId2"/>
    <sheet name="UNIFORMES" sheetId="2" state="visible" r:id="rId3"/>
    <sheet name="Auxiliar Administrativo" sheetId="3" state="visible" r:id="rId4"/>
  </sheets>
  <definedNames>
    <definedName function="false" hidden="false" localSheetId="2" name="_xlnm.Print_Area" vbProcedure="false">'Auxiliar Administrativo'!$A$1:$T$133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O47" authorId="0">
      <text>
        <r>
          <rPr>
            <sz val="11"/>
            <color rgb="FF000000"/>
            <rFont val="Calibri"/>
            <family val="2"/>
          </rPr>
          <t xml:space="preserve">Informar o percentual adequado à categoria profissional a ser contratada conforme percentual da folha de pagamento ou previsão legal ou normativa.</t>
        </r>
      </text>
    </comment>
    <comment ref="O58" authorId="0">
      <text>
        <r>
          <rPr>
            <sz val="10"/>
            <color rgb="FF000000"/>
            <rFont val="Arial"/>
            <family val="2"/>
          </rPr>
          <t xml:space="preserve">O VALOR DO AUXÍLIO TRANSPORTE PÚBLICO EM BOA VISTA/RR ATÉ A DATA DE DA PUBLICAÇÃO DESTE CERTAME É DE R$ 3,60,  CONFORME DECRETO Nº 199/E, DE 28 DE DEZEMBRO DE 2017.</t>
        </r>
      </text>
    </comment>
  </commentList>
</comments>
</file>

<file path=xl/sharedStrings.xml><?xml version="1.0" encoding="utf-8"?>
<sst xmlns="http://schemas.openxmlformats.org/spreadsheetml/2006/main" count="367" uniqueCount="203">
  <si>
    <t xml:space="preserve">PROPOSTA DE PREÇOS</t>
  </si>
  <si>
    <r>
      <rPr>
        <sz val="12"/>
        <rFont val="Times New Roman"/>
        <family val="1"/>
      </rPr>
      <t xml:space="preserve">_____________________________, Inscrita sob </t>
    </r>
    <r>
      <rPr>
        <sz val="12"/>
        <rFont val="Arial"/>
        <family val="2"/>
      </rPr>
      <t xml:space="preserve">CNPJ nº _________________, Situada a ___________________________________,  por intermédio de seu representante legal, o Sr. _____________________, infra-assinado, portador da Carteira de Identidade nº. _________________, e do CPF nº _________________, para fins de participação no Pregão Eletrônico nº ___________, apresenta a seguinte proposta de preços: </t>
    </r>
  </si>
  <si>
    <t xml:space="preserve">Item</t>
  </si>
  <si>
    <t xml:space="preserve">Serviços</t>
  </si>
  <si>
    <t xml:space="preserve">C. Horaria</t>
  </si>
  <si>
    <t xml:space="preserve">Qtde meses</t>
  </si>
  <si>
    <t xml:space="preserve">N° de Funcionários</t>
  </si>
  <si>
    <t xml:space="preserve">Valor Unitário</t>
  </si>
  <si>
    <t xml:space="preserve">Valor Mensal </t>
  </si>
  <si>
    <t xml:space="preserve">Valor Anual Unitário</t>
  </si>
  <si>
    <t xml:space="preserve">40 hrs</t>
  </si>
  <si>
    <t xml:space="preserve">TOTAL MENSAL GLOBAL DOS SERVIÇOS</t>
  </si>
  <si>
    <t xml:space="preserve">O prazo de validade da proposta de preços é de 60 (sessenta) dias corridos, contados da data da abertura da licitação.</t>
  </si>
  <si>
    <t xml:space="preserve">O prazo do inicio da execução do serviço deve seguir o constante no Anexo I - Termo de Referência.</t>
  </si>
  <si>
    <t xml:space="preserve">Declaramos que estamos de pleno acordo com todas as condições estabelecidas no Edital e seus Anexos, bem como aceitamos todas as obrigações e responsabilidades especificadas no Termo de Referência.</t>
  </si>
  <si>
    <t xml:space="preserve">Declaramos que nos preços cotados estão incluídas todas as despesas que, direta ou indiretamente, fazem parte do presente objeto, tais como gastos da empresa com suporte técnico e administrativo, impostos, seguros, taxas ou quaisquer outros que possam incidir sobre gastos da empresa, sem quaisquer acréscimos em virtude de expectativa inflacionária.</t>
  </si>
  <si>
    <t xml:space="preserve">DADOS DA EMPRESA:</t>
  </si>
  <si>
    <t xml:space="preserve">1- Razão Social:</t>
  </si>
  <si>
    <t xml:space="preserve">2- CNPJ/MF:</t>
  </si>
  <si>
    <t xml:space="preserve">3-Endereço:</t>
  </si>
  <si>
    <t xml:space="preserve">4- Cidade/UF;</t>
  </si>
  <si>
    <t xml:space="preserve">5-CEP:</t>
  </si>
  <si>
    <t xml:space="preserve">6-Tel/Fax:</t>
  </si>
  <si>
    <t xml:space="preserve">7-Email:</t>
  </si>
  <si>
    <t xml:space="preserve">8- Banco:</t>
  </si>
  <si>
    <t xml:space="preserve">9-Agência:</t>
  </si>
  <si>
    <t xml:space="preserve">10-Conta Corrente:</t>
  </si>
  <si>
    <t xml:space="preserve">Dados do Representante Legal da Empresa para assinatura do Contrato:</t>
  </si>
  <si>
    <t xml:space="preserve">1-Nome:</t>
  </si>
  <si>
    <t xml:space="preserve">2-Endereço:</t>
  </si>
  <si>
    <t xml:space="preserve">3-Cidade:</t>
  </si>
  <si>
    <t xml:space="preserve">4- CPF:</t>
  </si>
  <si>
    <t xml:space="preserve">5- RG/ÓRGÃO Expedidor:</t>
  </si>
  <si>
    <t xml:space="preserve">6-Cargo/Função:</t>
  </si>
  <si>
    <t xml:space="preserve">7-Naturalidade:</t>
  </si>
  <si>
    <t xml:space="preserve">8-Nacionalidade:</t>
  </si>
  <si>
    <t xml:space="preserve">9-Estado Civil:</t>
  </si>
  <si>
    <t xml:space="preserve">10-Email:</t>
  </si>
  <si>
    <t xml:space="preserve">Boa Vista - RR,       de                                 de 2019.</t>
  </si>
  <si>
    <t xml:space="preserve">UNIFORMES</t>
  </si>
  <si>
    <t xml:space="preserve">ITEM</t>
  </si>
  <si>
    <t xml:space="preserve">CUSTO UNITÁRIO (R$)</t>
  </si>
  <si>
    <t xml:space="preserve">QTD
ANUAL</t>
  </si>
  <si>
    <t xml:space="preserve">CUSTO ANUAL (R$) </t>
  </si>
  <si>
    <t xml:space="preserve">CUSTO MENSAL (R$) </t>
  </si>
  <si>
    <t xml:space="preserve">Camisas Sociais 100% algodão, manga curta ou manha longa com botões</t>
  </si>
  <si>
    <t xml:space="preserve">Calças Social ou Jeans Social</t>
  </si>
  <si>
    <t xml:space="preserve">Cinto de couro, cor preta</t>
  </si>
  <si>
    <t xml:space="preserve">Gravata social cor preta</t>
  </si>
  <si>
    <t xml:space="preserve">Meias tipo social, cor preta</t>
  </si>
  <si>
    <t xml:space="preserve">Sapatos Sociais pretos</t>
  </si>
  <si>
    <t xml:space="preserve">Crachá</t>
  </si>
  <si>
    <t xml:space="preserve">CUSTO TOTAL MENSAL </t>
  </si>
  <si>
    <t xml:space="preserve">PLANILHA DE CUSTOS E FORMAÇÃO DE PREÇOS</t>
  </si>
  <si>
    <t xml:space="preserve">Processo MPF/PR/RR Nº 1.32.000.000160/2019-16</t>
  </si>
  <si>
    <t xml:space="preserve">Pregão Eletrônico nº 05/2019</t>
  </si>
  <si>
    <t xml:space="preserve">LEGENDA: CÉLULA A PREENCHER</t>
  </si>
  <si>
    <t xml:space="preserve">Dia ____/____/__________ às ____:____ horas</t>
  </si>
  <si>
    <t xml:space="preserve">Discriminação dos Serviços (dados referentes à contratação)</t>
  </si>
  <si>
    <t xml:space="preserve">A</t>
  </si>
  <si>
    <t xml:space="preserve">Data de apresentação da proposta (dia/mês/ano)</t>
  </si>
  <si>
    <t xml:space="preserve">B</t>
  </si>
  <si>
    <t xml:space="preserve">Município/UF</t>
  </si>
  <si>
    <t xml:space="preserve">Campina Grande / PB</t>
  </si>
  <si>
    <t xml:space="preserve">BOA VISTA/RR</t>
  </si>
  <si>
    <t xml:space="preserve">C</t>
  </si>
  <si>
    <t xml:space="preserve">Ano Acordo, Convenção ou Sentença Normativa em Dissídio Coletivo</t>
  </si>
  <si>
    <t xml:space="preserve">nonononononono</t>
  </si>
  <si>
    <t xml:space="preserve">D</t>
  </si>
  <si>
    <t xml:space="preserve">Nº. de meses de execução contratual</t>
  </si>
  <si>
    <t xml:space="preserve">Identificação do Serviço</t>
  </si>
  <si>
    <t xml:space="preserve">Tipo de Serviço</t>
  </si>
  <si>
    <t xml:space="preserve">Unidade de Medida</t>
  </si>
  <si>
    <t xml:space="preserve">Quantidade total a contratar (em função da unidade de medida)</t>
  </si>
  <si>
    <t xml:space="preserve">Auxiliar Administrativo</t>
  </si>
  <si>
    <t xml:space="preserve">Homem/mês</t>
  </si>
  <si>
    <t xml:space="preserve">1. MÓDULOS</t>
  </si>
  <si>
    <t xml:space="preserve">Mão de obra vinculada à execução contratual</t>
  </si>
  <si>
    <t xml:space="preserve">Dados complementares para composição dos custos referente à mão de obra</t>
  </si>
  <si>
    <t xml:space="preserve">Tipo de serviço (mesmo serviço com características distintas)</t>
  </si>
  <si>
    <t xml:space="preserve">Classificação Brasileira de Ocupações (CBO)</t>
  </si>
  <si>
    <t xml:space="preserve">4110-05</t>
  </si>
  <si>
    <t xml:space="preserve">Salário Normativo da Categoria Profissional</t>
  </si>
  <si>
    <t xml:space="preserve">Categoria profissional (vinculada à execução contratual)</t>
  </si>
  <si>
    <t xml:space="preserve">Data base da categoria (dia/mês/ano)</t>
  </si>
  <si>
    <t xml:space="preserve">MÓDULO 1: COMPOSIÇÃO DA REMUNERAÇÃO</t>
  </si>
  <si>
    <t xml:space="preserve">Composição da Remuneração</t>
  </si>
  <si>
    <t xml:space="preserve">%</t>
  </si>
  <si>
    <t xml:space="preserve">Valor (R$)</t>
  </si>
  <si>
    <t xml:space="preserve">Salário-Base</t>
  </si>
  <si>
    <t xml:space="preserve">(</t>
  </si>
  <si>
    <t xml:space="preserve">)</t>
  </si>
  <si>
    <t xml:space="preserve">Adicional de Periculosidade (OBS: Conforme CCT.)</t>
  </si>
  <si>
    <t xml:space="preserve">OBS: Conforme CCT.</t>
  </si>
  <si>
    <t xml:space="preserve">Adicional de Insalubridade (OBS: Conforme CCT.)</t>
  </si>
  <si>
    <r>
      <rPr>
        <sz val="10"/>
        <rFont val="Times New Roman"/>
        <family val="1"/>
      </rPr>
      <t xml:space="preserve">Adicional Noturno </t>
    </r>
    <r>
      <rPr>
        <b val="true"/>
        <sz val="10"/>
        <color rgb="FFFF0000"/>
        <rFont val="Times New Roman"/>
        <family val="1"/>
      </rPr>
      <t xml:space="preserve">[(A+B)/220*20%*7*15]</t>
    </r>
  </si>
  <si>
    <t xml:space="preserve">OBS: Considera-se entre 22 h e 5 h o período para Adicional Noturno, sendo o valor da hora correspondente a 52’50”.</t>
  </si>
  <si>
    <t xml:space="preserve">E</t>
  </si>
  <si>
    <t xml:space="preserve">Adicional de Hora Noturna Reduzida</t>
  </si>
  <si>
    <t xml:space="preserve">H</t>
  </si>
  <si>
    <t xml:space="preserve">Outros</t>
  </si>
  <si>
    <t xml:space="preserve">TOTAL DA REMUNERAÇÃO</t>
  </si>
  <si>
    <t xml:space="preserve">MÓDULO 2: ENCARGOS E BENEFÍCIOS ANUAIS, MENSAIS E DIÁRIOS</t>
  </si>
  <si>
    <t xml:space="preserve">Submódulo 2.1 – 13º (décimo terceiro) Salário, Férias e Adicional de férias</t>
  </si>
  <si>
    <t xml:space="preserve">2.1</t>
  </si>
  <si>
    <t xml:space="preserve">13º (décimo terceiro) Salário, Férias e Adicional de férias</t>
  </si>
  <si>
    <r>
      <rPr>
        <sz val="10"/>
        <rFont val="Times New Roman"/>
        <family val="1"/>
      </rPr>
      <t xml:space="preserve">13º (décimo terceiro) Salário</t>
    </r>
    <r>
      <rPr>
        <b val="true"/>
        <sz val="10"/>
        <color rgb="FFFF0000"/>
        <rFont val="Times New Roman"/>
        <family val="1"/>
      </rPr>
      <t xml:space="preserve"> [1/12*100%]</t>
    </r>
  </si>
  <si>
    <r>
      <rPr>
        <sz val="10"/>
        <rFont val="Times New Roman"/>
        <family val="1"/>
      </rPr>
      <t xml:space="preserve">Férias e Adicional de Férias </t>
    </r>
    <r>
      <rPr>
        <b val="true"/>
        <sz val="10"/>
        <color rgb="FFFF0000"/>
        <rFont val="Times New Roman"/>
        <family val="1"/>
      </rPr>
      <t xml:space="preserve">[1/12*1/3*100%]</t>
    </r>
  </si>
  <si>
    <t xml:space="preserve">TOTAL DO SUBMÓDULO 2.1</t>
  </si>
  <si>
    <t xml:space="preserve">Submódulo 2.2 – Encargos Previdenciários (GPS), Fundo de Garantia por Tempo de Serviço (FGTS) e outra contribuições</t>
  </si>
  <si>
    <t xml:space="preserve">2.2</t>
  </si>
  <si>
    <t xml:space="preserve">GPS, FGTS e outra contribuições</t>
  </si>
  <si>
    <t xml:space="preserve">Percentual (%)</t>
  </si>
  <si>
    <t xml:space="preserve">INSS</t>
  </si>
  <si>
    <t xml:space="preserve">Salário Educação</t>
  </si>
  <si>
    <t xml:space="preserve">BASE DE CÁLCULO</t>
  </si>
  <si>
    <t xml:space="preserve">SAT (Seguro Acidente do Trabalho – varia entre 1% e 3%)</t>
  </si>
  <si>
    <t xml:space="preserve">Nota 3: Esses percentuais incidem sobre o Módulo 1 e Submódulo 2.1.</t>
  </si>
  <si>
    <t xml:space="preserve">SESC ou SESI</t>
  </si>
  <si>
    <t xml:space="preserve">SENAI – SENAC</t>
  </si>
  <si>
    <t xml:space="preserve">F</t>
  </si>
  <si>
    <t xml:space="preserve">SEBRAE</t>
  </si>
  <si>
    <t xml:space="preserve">G</t>
  </si>
  <si>
    <t xml:space="preserve">INCRA</t>
  </si>
  <si>
    <t xml:space="preserve">FGTS</t>
  </si>
  <si>
    <t xml:space="preserve">TOTAL DO SUBMÓDULO 2.2</t>
  </si>
  <si>
    <t xml:space="preserve">Submódulo 2.3 – Benefícios Mensais e Diários</t>
  </si>
  <si>
    <t xml:space="preserve">2.3</t>
  </si>
  <si>
    <t xml:space="preserve">Benefícios Mensais e Diários</t>
  </si>
  <si>
    <r>
      <rPr>
        <sz val="10"/>
        <rFont val="Times New Roman"/>
        <family val="1"/>
      </rPr>
      <t xml:space="preserve">Transporte </t>
    </r>
    <r>
      <rPr>
        <sz val="10"/>
        <color rgb="FFFF0000"/>
        <rFont val="Times New Roman"/>
        <family val="1"/>
      </rPr>
      <t xml:space="preserve"> [(Valor da passagem*2*22 dias) - 6% sobre o salário]</t>
    </r>
  </si>
  <si>
    <r>
      <rPr>
        <sz val="10"/>
        <rFont val="Times New Roman"/>
        <family val="1"/>
      </rPr>
      <t xml:space="preserve">Auxílio-Refeição/Alimentação (Vales, cesta básica, etc.)</t>
    </r>
    <r>
      <rPr>
        <sz val="10"/>
        <color rgb="FFFF0000"/>
        <rFont val="Times New Roman"/>
        <family val="1"/>
      </rPr>
      <t xml:space="preserve">  [ (Valor diário*22 dias) – 20% PAT]</t>
    </r>
  </si>
  <si>
    <t xml:space="preserve">Assistência Médica e Familiar</t>
  </si>
  <si>
    <t xml:space="preserve">Outros (especificar – INTRAJORNADA)</t>
  </si>
  <si>
    <t xml:space="preserve">TOTAL DO SUBMÓDULO 2.3</t>
  </si>
  <si>
    <t xml:space="preserve">Nota 2: Para o empregado que labora a jornada 12x36, em caso da não concessão ou concessão parcial do intervalo intrajornada (§ 4º do art. 71 da CLT), o valor a ser pago será inserido na remuneração utilizando a alínea “G”. </t>
  </si>
  <si>
    <t xml:space="preserve">Quadro-Resumo do Módulo 2 – Encargos e Benefícios anuais, mensais e diário</t>
  </si>
  <si>
    <t xml:space="preserve">Encargos e Benefícios Anuais, Mensais e Diários</t>
  </si>
  <si>
    <t xml:space="preserve">TOTAL MÓDULO 2</t>
  </si>
  <si>
    <t xml:space="preserve">MÓDULO 3: PROVISÃO PARA RESCISÃO</t>
  </si>
  <si>
    <t xml:space="preserve">Provisão para Rescisão</t>
  </si>
  <si>
    <r>
      <rPr>
        <sz val="10"/>
        <rFont val="Times New Roman"/>
        <family val="1"/>
      </rPr>
      <t xml:space="preserve">Aviso Prévio Indenizado </t>
    </r>
    <r>
      <rPr>
        <b val="true"/>
        <sz val="10"/>
        <color rgb="FFFF0000"/>
        <rFont val="Times New Roman"/>
        <family val="1"/>
      </rPr>
      <t xml:space="preserve">[(20,19%)*1/12*100]</t>
    </r>
  </si>
  <si>
    <r>
      <rPr>
        <sz val="10"/>
        <rFont val="Times New Roman"/>
        <family val="1"/>
      </rPr>
      <t xml:space="preserve">Incidência do FGTS sobre o Aviso Prévio Indenizado </t>
    </r>
    <r>
      <rPr>
        <b val="true"/>
        <sz val="10"/>
        <color rgb="FFFF0000"/>
        <rFont val="Times New Roman"/>
        <family val="1"/>
      </rPr>
      <t xml:space="preserve">[(8,00% x 1,68%) x 100]</t>
    </r>
  </si>
  <si>
    <r>
      <rPr>
        <sz val="10"/>
        <rFont val="Times New Roman"/>
        <family val="1"/>
      </rPr>
      <t xml:space="preserve">Multa do FGTS e contribuição social sobre o Aviso Prévio Indenizado </t>
    </r>
    <r>
      <rPr>
        <b val="true"/>
        <sz val="10"/>
        <color rgb="FFFF0000"/>
        <rFont val="Times New Roman"/>
        <family val="1"/>
      </rPr>
      <t xml:space="preserve">[[(1,68%) x (40% + 10%) x 8,00%] x 100]</t>
    </r>
  </si>
  <si>
    <r>
      <rPr>
        <sz val="10"/>
        <rFont val="Times New Roman"/>
        <family val="1"/>
      </rPr>
      <t xml:space="preserve">Aviso Prévio Trabalhado </t>
    </r>
    <r>
      <rPr>
        <b val="true"/>
        <sz val="10"/>
        <color rgb="FFFF0000"/>
        <rFont val="Times New Roman"/>
        <family val="1"/>
      </rPr>
      <t xml:space="preserve">[(20,19%) x (7/30)/12] x 100]</t>
    </r>
  </si>
  <si>
    <r>
      <rPr>
        <sz val="10"/>
        <rFont val="Times New Roman"/>
        <family val="1"/>
      </rPr>
      <t xml:space="preserve">Incidência de GPS, FGTS e outras contribuições sobre Aviso Prévio Trabalhado </t>
    </r>
    <r>
      <rPr>
        <b val="true"/>
        <sz val="10"/>
        <color rgb="FFFF0000"/>
        <rFont val="Times New Roman"/>
        <family val="1"/>
      </rPr>
      <t xml:space="preserve">[36,80% x 0,39%) x 100]</t>
    </r>
  </si>
  <si>
    <t xml:space="preserve">PERCENTUAIS DA AUDIN (http://www.auditoria.mpu.mp.br/audin/encargos.php)</t>
  </si>
  <si>
    <t xml:space="preserve">Multa do FGTS e contribuição social sobre o Aviso Prévio Trabalhado</t>
  </si>
  <si>
    <t xml:space="preserve">TOTAL MÓDULO 3</t>
  </si>
  <si>
    <t xml:space="preserve">MÓDULO 4 – CUSTO DE REPOSIÇÃO DO PROFISSIONAL AUSENTE</t>
  </si>
  <si>
    <t xml:space="preserve">Submódulo 4.1 – Substituto nas Ausências Legais</t>
  </si>
  <si>
    <t xml:space="preserve">4.1</t>
  </si>
  <si>
    <t xml:space="preserve">Ausências Legais</t>
  </si>
  <si>
    <r>
      <rPr>
        <sz val="10"/>
        <rFont val="Times New Roman"/>
        <family val="1"/>
      </rPr>
      <t xml:space="preserve">Substituto na cobertura de Férias </t>
    </r>
    <r>
      <rPr>
        <b val="true"/>
        <sz val="10"/>
        <color rgb="FFFF0000"/>
        <rFont val="Times New Roman"/>
        <family val="1"/>
      </rPr>
      <t xml:space="preserve">[1/12*100]</t>
    </r>
  </si>
  <si>
    <r>
      <rPr>
        <sz val="10"/>
        <rFont val="Times New Roman"/>
        <family val="1"/>
      </rPr>
      <t xml:space="preserve">Substituto na cobertura de Ausências Legais </t>
    </r>
    <r>
      <rPr>
        <b val="true"/>
        <sz val="10"/>
        <color rgb="FFFF0000"/>
        <rFont val="Times New Roman"/>
        <family val="1"/>
      </rPr>
      <t xml:space="preserve">[8/30/12*100]</t>
    </r>
  </si>
  <si>
    <r>
      <rPr>
        <sz val="10"/>
        <rFont val="Times New Roman"/>
        <family val="1"/>
      </rPr>
      <t xml:space="preserve">Substituto na cobertura de Licença-Paternidade </t>
    </r>
    <r>
      <rPr>
        <b val="true"/>
        <sz val="10"/>
        <color rgb="FFFF0000"/>
        <rFont val="Times New Roman"/>
        <family val="1"/>
      </rPr>
      <t xml:space="preserve">[20/30/12*0,015*100]</t>
    </r>
  </si>
  <si>
    <r>
      <rPr>
        <sz val="10"/>
        <rFont val="Times New Roman"/>
        <family val="1"/>
      </rPr>
      <t xml:space="preserve">Substituto na cobertura de Ausência por acidente de trabalho </t>
    </r>
    <r>
      <rPr>
        <b val="true"/>
        <sz val="10"/>
        <color rgb="FFFF0000"/>
        <rFont val="Times New Roman"/>
        <family val="1"/>
      </rPr>
      <t xml:space="preserve">[15/30/12*0,86%*100]</t>
    </r>
  </si>
  <si>
    <r>
      <rPr>
        <sz val="10"/>
        <rFont val="Times New Roman"/>
        <family val="1"/>
      </rPr>
      <t xml:space="preserve">Substituto na cobertura de Afastamento Maternidade </t>
    </r>
    <r>
      <rPr>
        <b val="true"/>
        <sz val="10"/>
        <color rgb="FFFF0000"/>
        <rFont val="Times New Roman"/>
        <family val="1"/>
      </rPr>
      <t xml:space="preserve">[6/12) x 36,80% x 62,20% x 81,20% x [(1,86/31)/12]} x 100]</t>
    </r>
  </si>
  <si>
    <t xml:space="preserve">Substituto na cobertura de outras ausências (especificar)</t>
  </si>
  <si>
    <t xml:space="preserve">TOTAL DO SUBMÓDULO 4.1</t>
  </si>
  <si>
    <t xml:space="preserve">Submódulo 4.2 – Substituto na Intrajornada</t>
  </si>
  <si>
    <t xml:space="preserve">4.2</t>
  </si>
  <si>
    <t xml:space="preserve">Intrajornada</t>
  </si>
  <si>
    <r>
      <rPr>
        <sz val="10"/>
        <rFont val="Times New Roman"/>
        <family val="1"/>
      </rPr>
      <t xml:space="preserve">Substituto na cobertura de Intervalo para repouso ou alimentação </t>
    </r>
    <r>
      <rPr>
        <b val="true"/>
        <sz val="10"/>
        <color rgb="FFFF0000"/>
        <rFont val="Times New Roman"/>
        <family val="1"/>
      </rPr>
      <t xml:space="preserve">(Conforme CCT)</t>
    </r>
  </si>
  <si>
    <t xml:space="preserve">TOTAL DO SUBMÓDULO 4.2</t>
  </si>
  <si>
    <t xml:space="preserve">Quadro-Resumo do Módulo 4 – Custo de Reposição do Profissional Ausente</t>
  </si>
  <si>
    <t xml:space="preserve">Substituto nas Ausências Legais</t>
  </si>
  <si>
    <t xml:space="preserve">Substituto na Intrajornada</t>
  </si>
  <si>
    <t xml:space="preserve">TOTAL MÓDULO 4</t>
  </si>
  <si>
    <t xml:space="preserve">MÓDULO 5: INSUMOS DIVERSOS</t>
  </si>
  <si>
    <t xml:space="preserve">Insumos Diversos</t>
  </si>
  <si>
    <r>
      <rPr>
        <sz val="10"/>
        <rFont val="Times New Roman"/>
        <family val="1"/>
      </rPr>
      <t xml:space="preserve">Uniformes/EPI's </t>
    </r>
    <r>
      <rPr>
        <sz val="10"/>
        <color rgb="FFFF0000"/>
        <rFont val="Times New Roman"/>
        <family val="1"/>
      </rPr>
      <t xml:space="preserve">(Nos termos do Art. 44 § 3° da Lei 8.666/93)</t>
    </r>
  </si>
  <si>
    <r>
      <rPr>
        <sz val="10"/>
        <rFont val="Times New Roman"/>
        <family val="1"/>
      </rPr>
      <t xml:space="preserve">Materiais </t>
    </r>
    <r>
      <rPr>
        <sz val="10"/>
        <color rgb="FFFF0000"/>
        <rFont val="Times New Roman"/>
        <family val="1"/>
      </rPr>
      <t xml:space="preserve">(Nos termos do Art. 44 § 3° da Lei 8.666/93)</t>
    </r>
  </si>
  <si>
    <r>
      <rPr>
        <sz val="10"/>
        <rFont val="Times New Roman"/>
        <family val="1"/>
      </rPr>
      <t xml:space="preserve">Depreciação de Equipamentos </t>
    </r>
    <r>
      <rPr>
        <sz val="10"/>
        <color rgb="FFFF0000"/>
        <rFont val="Times New Roman"/>
        <family val="1"/>
      </rPr>
      <t xml:space="preserve">(Nos termos do Art. 44 § 3° da Lei 8.666/93)</t>
    </r>
  </si>
  <si>
    <t xml:space="preserve">Equipamento pessoais</t>
  </si>
  <si>
    <t xml:space="preserve">TOTAL MÓDULO 5</t>
  </si>
  <si>
    <t xml:space="preserve">MÓDULO 6: CUSTOS INDIRETOS, TRIBUTOS E LUCRO</t>
  </si>
  <si>
    <t xml:space="preserve">Custos Indiretos, Tributos e Lucro</t>
  </si>
  <si>
    <t xml:space="preserve">Valor</t>
  </si>
  <si>
    <t xml:space="preserve">Custos Indiretos (PERCENTUAL MÁXIMO ESTABELECIDO PELA AUDIN = 5,81%) </t>
  </si>
  <si>
    <t xml:space="preserve">Lucro (PERCENTUAL MÁXIMO ESTABELECIDO PELA AUDIN = 7,20%) </t>
  </si>
  <si>
    <t xml:space="preserve">Tributos</t>
  </si>
  <si>
    <t xml:space="preserve">C.1 - Tributos Federais (exceto IRPJ e CSLL)</t>
  </si>
  <si>
    <t xml:space="preserve">PIS</t>
  </si>
  <si>
    <t xml:space="preserve">COFINS</t>
  </si>
  <si>
    <t xml:space="preserve">C.3 - Tributos Municipais</t>
  </si>
  <si>
    <t xml:space="preserve">ISS</t>
  </si>
  <si>
    <t xml:space="preserve">TOTAL</t>
  </si>
  <si>
    <t xml:space="preserve">2. QUADRO-RESUMO DO CUSTO POR EMPREGADO</t>
  </si>
  <si>
    <t xml:space="preserve">Mão de obra vinculada à execução contratual (valor por empregado)</t>
  </si>
  <si>
    <t xml:space="preserve">Valor Unitário (R$)</t>
  </si>
  <si>
    <t xml:space="preserve">Módulo 1 - Composição da Remuneração</t>
  </si>
  <si>
    <t xml:space="preserve">Módulo 2 – Encargos e Benefícios Anuais, Mensais e Diários</t>
  </si>
  <si>
    <t xml:space="preserve">Módulo 3 – Provisão para Rescisão</t>
  </si>
  <si>
    <t xml:space="preserve">Módulo 4 – Custo de Reposição do Profissional Ausente</t>
  </si>
  <si>
    <t xml:space="preserve">Módulo 5 – Insumos Diversos</t>
  </si>
  <si>
    <t xml:space="preserve">Subtotal  (A+B+C+D+E)</t>
  </si>
  <si>
    <t xml:space="preserve">Módulo 6 – Custos Indiretos e Lucro</t>
  </si>
  <si>
    <t xml:space="preserve">Módulo 6 – Tributos</t>
  </si>
  <si>
    <t xml:space="preserve">Valor Total por Empregado</t>
  </si>
  <si>
    <r>
      <rPr>
        <b val="true"/>
        <sz val="10"/>
        <rFont val="Times New Roman"/>
        <family val="1"/>
      </rPr>
      <t xml:space="preserve">OBSERVAÇÃO I: OS PERCENTUAIS, VALORES E BENEFÍCIOS PREVISTOS E NÃO PREVISTOS NESTA PLANILHA, PODERÃO DE ALTERADOS (INCLUSOS OU EXCLUSOS) MEDIANTE PREVISÃO LEGAL OU ACORDO E CONVENÇÃO COLETIVA QUE POR VENTURA VENHA A MODIFICAR O AQUI PREVISTO APÓS LICITAÇÃO E CONTRATAÇÃO CONFORME ARTIGO 65 DA </t>
    </r>
    <r>
      <rPr>
        <b val="true"/>
        <sz val="11"/>
        <color rgb="FF0000FF"/>
        <rFont val="Times New Roman"/>
        <family val="1"/>
      </rPr>
      <t xml:space="preserve">LEI 8.666/93</t>
    </r>
    <r>
      <rPr>
        <b val="true"/>
        <sz val="11"/>
        <color rgb="FF000000"/>
        <rFont val="Times New Roman"/>
        <family val="1"/>
      </rPr>
      <t xml:space="preserve"> E DO ARTIGO 12 DO </t>
    </r>
    <r>
      <rPr>
        <b val="true"/>
        <sz val="11"/>
        <color rgb="FF0000FF"/>
        <rFont val="Times New Roman"/>
        <family val="1"/>
      </rPr>
      <t xml:space="preserve">DECRETO Nº 9.507/2018</t>
    </r>
    <r>
      <rPr>
        <b val="true"/>
        <sz val="11"/>
        <color rgb="FF000000"/>
        <rFont val="Times New Roman"/>
        <family val="1"/>
      </rPr>
      <t xml:space="preserve">.</t>
    </r>
  </si>
  <si>
    <r>
      <rPr>
        <b val="true"/>
        <sz val="10"/>
        <rFont val="Times New Roman"/>
        <family val="1"/>
      </rPr>
      <t xml:space="preserve">OBSERVAÇÃO II: CONFORME ITEM 7.5 DO EDITAL, PARA FINS DE APRESENTAÇÃO DA PROPOSTA DE PREÇOS, É OBRIGATÓRIO O USO DA PLANILHA DE CUSTOS MODELO, A QUAL ESTÁ DISPONÍVEL NO SÍTIO DA PROCURADORIA DA REPÚBLICA NO ESTADO DE RORAIMA. LINK PARA DOWNLOAD: </t>
    </r>
    <r>
      <rPr>
        <b val="true"/>
        <sz val="10"/>
        <color rgb="FF0000FF"/>
        <rFont val="Times New Roman"/>
        <family val="1"/>
      </rPr>
      <t xml:space="preserve">HTTP://WWW.MPF.MP.BR/RR/TRANSPARENCIA/LICITACOES/2019/PREGAO-ELETRONICO</t>
    </r>
    <r>
      <rPr>
        <b val="true"/>
        <sz val="10"/>
        <rFont val="Times New Roman"/>
        <family val="1"/>
      </rPr>
      <t xml:space="preserve">. </t>
    </r>
  </si>
  <si>
    <t xml:space="preserve">OBSERVAÇÃO III: VALOR DO AUXÍLIO TRANSPORTE PÚBLICO EM BOA VISTA RORAIMA ATÉ A DATA DE 10 DE JUNHO DE 2019 É DE R$ 3,60 CONFORME DECRETO Nº 199/E, DE 28 DE DEZEMBRO DE 2017</t>
  </si>
  <si>
    <t xml:space="preserve">OBSERVAÇÃO IV: O PERCENTUAL MÁXIMO PERMITIDO PARA CUSTOS INDIRETOS (TAXA DE ADMINISTRAÇÃO) É 5,81% E PARA LUCRO 7,20%.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</si>
</sst>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R$-416]\ #,##0.00;[RED]\-[$R$-416]\ #,##0.00"/>
    <numFmt numFmtId="166" formatCode="&quot; R$ &quot;* #,##0.00\ ;&quot; R$ &quot;* \(#,##0.00\);&quot; R$ &quot;* \-#\ ;\ @\ "/>
    <numFmt numFmtId="167" formatCode="#,##0.00"/>
    <numFmt numFmtId="168" formatCode="&quot;R$ &quot;#,##0.00\ ;&quot;(R$ &quot;#,##0.00\)"/>
    <numFmt numFmtId="169" formatCode="MM/DD/YY"/>
    <numFmt numFmtId="170" formatCode="00"/>
    <numFmt numFmtId="171" formatCode="0.00%"/>
    <numFmt numFmtId="172" formatCode="[$R$-416]\ #,##0.00;\-[$R$-416]\ #,##0.00"/>
  </numFmts>
  <fonts count="3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</font>
    <font>
      <sz val="10"/>
      <name val="Mang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name val="Arial"/>
      <family val="2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sz val="11"/>
      <name val="Times New Roman"/>
      <family val="1"/>
    </font>
    <font>
      <b val="true"/>
      <sz val="12"/>
      <color rgb="FF0000FF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1"/>
      <color rgb="FF0000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name val="Arial;Verdana"/>
      <family val="0"/>
    </font>
    <font>
      <b val="true"/>
      <sz val="11"/>
      <name val="Times New Roman"/>
      <family val="1"/>
    </font>
    <font>
      <b val="true"/>
      <sz val="10"/>
      <color rgb="FF0084D1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b val="true"/>
      <sz val="10"/>
      <color rgb="FFFF0000"/>
      <name val="Times New Roman;Times New Roman"/>
      <family val="1"/>
    </font>
    <font>
      <b val="true"/>
      <sz val="10"/>
      <color rgb="FF0000FF"/>
      <name val="Arial"/>
      <family val="2"/>
    </font>
    <font>
      <sz val="10"/>
      <color rgb="FF000000"/>
      <name val="Times New Roman"/>
      <family val="1"/>
    </font>
    <font>
      <b val="true"/>
      <sz val="11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72BF44"/>
        <bgColor rgb="FF339966"/>
      </patternFill>
    </fill>
    <fill>
      <patternFill patternType="solid">
        <fgColor rgb="FFFFFBCC"/>
        <bgColor rgb="FFFFFFFF"/>
      </patternFill>
    </fill>
    <fill>
      <patternFill patternType="solid">
        <fgColor rgb="FFDDDDDD"/>
        <bgColor rgb="FFE6E6E6"/>
      </patternFill>
    </fill>
    <fill>
      <patternFill patternType="solid">
        <fgColor rgb="FFFFFFFF"/>
        <bgColor rgb="FFFFFBCC"/>
      </patternFill>
    </fill>
    <fill>
      <patternFill patternType="solid">
        <fgColor rgb="FFFFD320"/>
        <bgColor rgb="FFFFCC00"/>
      </patternFill>
    </fill>
    <fill>
      <patternFill patternType="solid">
        <fgColor rgb="FFFFCC00"/>
        <bgColor rgb="FFFFD320"/>
      </patternFill>
    </fill>
    <fill>
      <patternFill patternType="solid">
        <fgColor rgb="FFE6E6E6"/>
        <bgColor rgb="FFDDDDDD"/>
      </patternFill>
    </fill>
    <fill>
      <patternFill patternType="solid">
        <fgColor rgb="FFFFF200"/>
        <bgColor rgb="FFFFD320"/>
      </patternFill>
    </fill>
    <fill>
      <patternFill patternType="solid">
        <fgColor rgb="FFB2B2B2"/>
        <bgColor rgb="FFCCCCCC"/>
      </patternFill>
    </fill>
    <fill>
      <patternFill patternType="solid">
        <fgColor rgb="FFC2E0AE"/>
        <bgColor rgb="FFCCCC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6" fontId="0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6" fillId="0" borderId="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5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5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5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0" fontId="14" fillId="5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17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5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5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14" fillId="7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13" fillId="5" borderId="2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7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4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5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3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5" borderId="5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7" fontId="13" fillId="5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7" fontId="13" fillId="5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3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5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6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3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6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4" fillId="4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2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7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5" borderId="7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3" fillId="5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7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5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8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5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0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9" borderId="2" xfId="0" applyFont="true" applyBorder="true" applyAlignment="true" applyProtection="true">
      <alignment horizontal="fill" vertical="center" textRotation="0" wrapText="true" indent="0" shrinkToFit="false"/>
      <protection locked="true" hidden="false"/>
    </xf>
    <xf numFmtId="167" fontId="14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9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1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2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4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7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11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1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ado" xfId="20" builtinId="53" customBuiltin="true"/>
    <cellStyle name="Resultado2" xfId="21" builtinId="53" customBuiltin="true"/>
    <cellStyle name="Título" xfId="22" builtinId="53" customBuiltin="true"/>
    <cellStyle name="Título1" xfId="23" builtinId="53" customBuiltin="true"/>
    <cellStyle name="Moeda_Planilha de Custos Administração rosaria" xfId="24" builtinId="53" customBuiltin="tru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BCC"/>
      <rgbColor rgb="FFE6E6E6"/>
      <rgbColor rgb="FF660066"/>
      <rgbColor rgb="FFFF8080"/>
      <rgbColor rgb="FF0084D1"/>
      <rgbColor rgb="FFDDDDDD"/>
      <rgbColor rgb="FF000080"/>
      <rgbColor rgb="FFFF00FF"/>
      <rgbColor rgb="FFFFD320"/>
      <rgbColor rgb="FF00FFFF"/>
      <rgbColor rgb="FF800080"/>
      <rgbColor rgb="FF800000"/>
      <rgbColor rgb="FF008080"/>
      <rgbColor rgb="FF0000FF"/>
      <rgbColor rgb="FF00CCFF"/>
      <rgbColor rgb="FFCCFFFF"/>
      <rgbColor rgb="FFC2E0AE"/>
      <rgbColor rgb="FFFFFF99"/>
      <rgbColor rgb="FF99CCFF"/>
      <rgbColor rgb="FFFF99CC"/>
      <rgbColor rgb="FFCC99FF"/>
      <rgbColor rgb="FFFFCC99"/>
      <rgbColor rgb="FF3366FF"/>
      <rgbColor rgb="FF33CCCC"/>
      <rgbColor rgb="FF72BF44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://www.auditoria.mpu.mp.br/audin/encargos.php" TargetMode="External"/><Relationship Id="rId3" Type="http://schemas.openxmlformats.org/officeDocument/2006/relationships/hyperlink" Target="http://www.auditoria.mpu.mp.br/audin/encargos.php" TargetMode="External"/><Relationship Id="rId4" Type="http://schemas.openxmlformats.org/officeDocument/2006/relationships/hyperlink" Target="http://www.auditoria.mpu.mp.br/audin/encargos.php" TargetMode="External"/><Relationship Id="rId5" Type="http://schemas.openxmlformats.org/officeDocument/2006/relationships/hyperlink" Target="http://www.auditoria.mpu.mp.br/audin/encargos.php" TargetMode="External"/><Relationship Id="rId6" Type="http://schemas.openxmlformats.org/officeDocument/2006/relationships/hyperlink" Target="http://WWW.MPF.MP.BR/RR/TRANSPARENCIA/LICITACOES/2019/PREGAO-ELETRONICO" TargetMode="External"/><Relationship Id="rId7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7" activeCellId="0" sqref="A17"/>
    </sheetView>
  </sheetViews>
  <sheetFormatPr defaultRowHeight="15" zeroHeight="false" outlineLevelRow="0" outlineLevelCol="0"/>
  <cols>
    <col collapsed="false" customWidth="true" hidden="false" outlineLevel="0" max="1" min="1" style="1" width="8.21"/>
    <col collapsed="false" customWidth="true" hidden="false" outlineLevel="0" max="2" min="2" style="1" width="15"/>
    <col collapsed="false" customWidth="true" hidden="false" outlineLevel="0" max="3" min="3" style="1" width="8.94"/>
    <col collapsed="false" customWidth="true" hidden="false" outlineLevel="0" max="4" min="4" style="1" width="10.96"/>
    <col collapsed="false" customWidth="true" hidden="false" outlineLevel="0" max="5" min="5" style="1" width="7.8"/>
    <col collapsed="false" customWidth="true" hidden="false" outlineLevel="0" max="6" min="6" style="1" width="13.39"/>
    <col collapsed="false" customWidth="true" hidden="false" outlineLevel="0" max="7" min="7" style="1" width="14.15"/>
    <col collapsed="false" customWidth="true" hidden="false" outlineLevel="0" max="8" min="8" style="1" width="14.01"/>
    <col collapsed="false" customWidth="true" hidden="false" outlineLevel="0" max="9" min="9" style="1" width="16.16"/>
    <col collapsed="false" customWidth="true" hidden="false" outlineLevel="0" max="10" min="10" style="1" width="12.11"/>
    <col collapsed="false" customWidth="true" hidden="false" outlineLevel="0" max="257" min="11" style="1" width="9.23"/>
    <col collapsed="false" customWidth="true" hidden="false" outlineLevel="0" max="258" min="258" style="1" width="9.81"/>
    <col collapsed="false" customWidth="true" hidden="false" outlineLevel="0" max="264" min="259" style="1" width="9.23"/>
    <col collapsed="false" customWidth="true" hidden="false" outlineLevel="0" max="265" min="265" style="1" width="10.09"/>
    <col collapsed="false" customWidth="true" hidden="false" outlineLevel="0" max="513" min="266" style="1" width="9.23"/>
    <col collapsed="false" customWidth="true" hidden="false" outlineLevel="0" max="514" min="514" style="1" width="9.81"/>
    <col collapsed="false" customWidth="true" hidden="false" outlineLevel="0" max="520" min="515" style="1" width="9.23"/>
    <col collapsed="false" customWidth="true" hidden="false" outlineLevel="0" max="521" min="521" style="1" width="10.09"/>
    <col collapsed="false" customWidth="true" hidden="false" outlineLevel="0" max="769" min="522" style="1" width="9.23"/>
    <col collapsed="false" customWidth="true" hidden="false" outlineLevel="0" max="770" min="770" style="1" width="9.81"/>
    <col collapsed="false" customWidth="true" hidden="false" outlineLevel="0" max="776" min="771" style="1" width="9.23"/>
    <col collapsed="false" customWidth="true" hidden="false" outlineLevel="0" max="777" min="777" style="1" width="10.09"/>
    <col collapsed="false" customWidth="true" hidden="false" outlineLevel="0" max="1025" min="778" style="1" width="9.23"/>
  </cols>
  <sheetData>
    <row r="1" s="2" customFormat="true" ht="15" hidden="false" customHeight="false" outlineLevel="0" collapsed="false"/>
    <row r="2" s="2" customFormat="true" ht="1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</row>
    <row r="3" s="2" customFormat="true" ht="16.5" hidden="false" customHeight="true" outlineLevel="0" collapsed="false"/>
    <row r="4" s="2" customFormat="true" ht="28.5" hidden="false" customHeight="tru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</row>
    <row r="5" s="2" customFormat="tru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</row>
    <row r="6" s="2" customFormat="tru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5"/>
    </row>
    <row r="7" s="2" customFormat="tru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</row>
    <row r="8" s="2" customFormat="true" ht="15" hidden="false" customHeight="false" outlineLevel="0" collapsed="false"/>
    <row r="9" s="2" customFormat="true" ht="27" hidden="false" customHeight="true" outlineLevel="0" collapsed="false">
      <c r="A9" s="6" t="s">
        <v>2</v>
      </c>
      <c r="B9" s="6" t="s">
        <v>3</v>
      </c>
      <c r="C9" s="6"/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7"/>
    </row>
    <row r="10" s="2" customFormat="true" ht="15" hidden="false" customHeight="false" outlineLevel="0" collapsed="false">
      <c r="A10" s="6" t="n">
        <v>1</v>
      </c>
      <c r="B10" s="8" t="str">
        <f aca="false">'Auxiliar Administrativo'!A14</f>
        <v>Auxiliar Administrativo</v>
      </c>
      <c r="C10" s="8"/>
      <c r="D10" s="9" t="s">
        <v>10</v>
      </c>
      <c r="E10" s="9" t="n">
        <v>12</v>
      </c>
      <c r="F10" s="6" t="n">
        <v>1</v>
      </c>
      <c r="G10" s="10" t="n">
        <f aca="false">'Auxiliar Administrativo'!O132</f>
        <v>0</v>
      </c>
      <c r="H10" s="11" t="n">
        <f aca="false">G10</f>
        <v>0</v>
      </c>
      <c r="I10" s="11" t="n">
        <f aca="false">H10*E10</f>
        <v>0</v>
      </c>
      <c r="J10" s="7"/>
    </row>
    <row r="11" s="2" customFormat="true" ht="15" hidden="false" customHeight="true" outlineLevel="0" collapsed="false">
      <c r="A11" s="6" t="s">
        <v>11</v>
      </c>
      <c r="B11" s="6"/>
      <c r="C11" s="6"/>
      <c r="D11" s="6"/>
      <c r="E11" s="6"/>
      <c r="F11" s="6"/>
      <c r="G11" s="6"/>
      <c r="H11" s="6" t="e">
        <f aca="false">H10+#REF!</f>
        <v>#REF!</v>
      </c>
      <c r="I11" s="11" t="n">
        <f aca="false">I10</f>
        <v>0</v>
      </c>
    </row>
    <row r="12" s="2" customFormat="true" ht="15" hidden="false" customHeight="false" outlineLevel="0" collapsed="false">
      <c r="A12" s="12"/>
      <c r="B12" s="13"/>
      <c r="C12" s="13"/>
      <c r="D12" s="13"/>
      <c r="E12" s="13"/>
      <c r="F12" s="13"/>
      <c r="G12" s="13"/>
      <c r="H12" s="13"/>
      <c r="I12" s="13"/>
    </row>
    <row r="13" s="2" customFormat="true" ht="15" hidden="false" customHeight="false" outlineLevel="0" collapsed="false"/>
    <row r="14" s="2" customFormat="true" ht="15" hidden="false" customHeight="true" outlineLevel="0" collapsed="false">
      <c r="A14" s="14" t="s">
        <v>12</v>
      </c>
      <c r="B14" s="14"/>
      <c r="C14" s="14"/>
      <c r="D14" s="14"/>
      <c r="E14" s="14"/>
      <c r="F14" s="14"/>
      <c r="G14" s="14"/>
      <c r="H14" s="14"/>
      <c r="I14" s="14"/>
    </row>
    <row r="15" s="2" customFormat="true" ht="1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</row>
    <row r="16" s="2" customFormat="true" ht="15" hidden="false" customHeight="false" outlineLevel="0" collapsed="false"/>
    <row r="17" s="2" customFormat="true" ht="15" hidden="false" customHeight="true" outlineLevel="0" collapsed="false">
      <c r="A17" s="15" t="s">
        <v>13</v>
      </c>
      <c r="B17" s="15"/>
      <c r="C17" s="15"/>
      <c r="D17" s="15"/>
      <c r="E17" s="15"/>
      <c r="F17" s="15"/>
      <c r="G17" s="15"/>
      <c r="H17" s="15"/>
      <c r="I17" s="15"/>
    </row>
    <row r="18" s="2" customFormat="true" ht="15" hidden="false" customHeight="false" outlineLevel="0" collapsed="false">
      <c r="A18" s="15"/>
      <c r="B18" s="15"/>
      <c r="C18" s="15"/>
      <c r="D18" s="15"/>
      <c r="E18" s="15"/>
      <c r="F18" s="15"/>
      <c r="G18" s="15"/>
      <c r="H18" s="15"/>
      <c r="I18" s="15"/>
    </row>
    <row r="19" s="2" customFormat="true" ht="15" hidden="false" customHeight="true" outlineLevel="0" collapsed="false">
      <c r="A19" s="4" t="s">
        <v>14</v>
      </c>
      <c r="B19" s="4"/>
      <c r="C19" s="4"/>
      <c r="D19" s="4"/>
      <c r="E19" s="4"/>
      <c r="F19" s="4"/>
      <c r="G19" s="4"/>
      <c r="H19" s="4"/>
      <c r="I19" s="4"/>
    </row>
    <row r="20" s="2" customFormat="true" ht="1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</row>
    <row r="21" s="2" customFormat="true" ht="15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</row>
    <row r="22" s="2" customFormat="true" ht="15" hidden="false" customHeight="true" outlineLevel="0" collapsed="false">
      <c r="A22" s="14" t="s">
        <v>15</v>
      </c>
      <c r="B22" s="14"/>
      <c r="C22" s="14"/>
      <c r="D22" s="14"/>
      <c r="E22" s="14"/>
      <c r="F22" s="14"/>
      <c r="G22" s="14"/>
      <c r="H22" s="14"/>
      <c r="I22" s="14"/>
    </row>
    <row r="23" s="2" customFormat="true" ht="15" hidden="false" customHeight="false" outlineLevel="0" collapsed="false">
      <c r="A23" s="14"/>
      <c r="B23" s="14"/>
      <c r="C23" s="14"/>
      <c r="D23" s="14"/>
      <c r="E23" s="14"/>
      <c r="F23" s="14"/>
      <c r="G23" s="14"/>
      <c r="H23" s="14"/>
      <c r="I23" s="14"/>
    </row>
    <row r="24" s="2" customFormat="tru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</row>
    <row r="25" s="2" customFormat="true" ht="15" hidden="false" customHeight="false" outlineLevel="0" collapsed="false">
      <c r="A25" s="14"/>
      <c r="B25" s="14"/>
      <c r="C25" s="14"/>
      <c r="D25" s="14"/>
      <c r="E25" s="14"/>
      <c r="F25" s="14"/>
      <c r="G25" s="14"/>
      <c r="H25" s="14"/>
      <c r="I25" s="14"/>
    </row>
    <row r="26" s="2" customFormat="true" ht="15" hidden="false" customHeight="false" outlineLevel="0" collapsed="false"/>
    <row r="27" s="2" customFormat="true" ht="15" hidden="false" customHeight="true" outlineLevel="0" collapsed="false">
      <c r="A27" s="16" t="s">
        <v>16</v>
      </c>
      <c r="B27" s="16"/>
      <c r="C27" s="16"/>
      <c r="D27" s="16"/>
      <c r="E27" s="16"/>
      <c r="F27" s="16"/>
    </row>
    <row r="28" s="2" customFormat="true" ht="15" hidden="false" customHeight="false" outlineLevel="0" collapsed="false">
      <c r="A28" s="16"/>
      <c r="B28" s="16"/>
      <c r="C28" s="16"/>
      <c r="D28" s="16"/>
      <c r="E28" s="17"/>
      <c r="F28" s="17"/>
    </row>
    <row r="29" s="2" customFormat="true" ht="15" hidden="false" customHeight="true" outlineLevel="0" collapsed="false">
      <c r="A29" s="18" t="s">
        <v>17</v>
      </c>
      <c r="B29" s="18"/>
      <c r="C29" s="18"/>
      <c r="D29" s="18"/>
      <c r="E29" s="18"/>
      <c r="F29" s="18"/>
      <c r="G29" s="18"/>
      <c r="H29" s="18"/>
      <c r="I29" s="18"/>
    </row>
    <row r="30" s="2" customFormat="true" ht="15" hidden="false" customHeight="true" outlineLevel="0" collapsed="false">
      <c r="A30" s="16" t="s">
        <v>18</v>
      </c>
      <c r="B30" s="16"/>
      <c r="C30" s="16"/>
      <c r="D30" s="16"/>
      <c r="E30" s="17"/>
      <c r="F30" s="17"/>
    </row>
    <row r="31" s="2" customFormat="true" ht="15" hidden="false" customHeight="true" outlineLevel="0" collapsed="false">
      <c r="A31" s="18" t="s">
        <v>19</v>
      </c>
      <c r="B31" s="18"/>
      <c r="C31" s="18"/>
      <c r="D31" s="18"/>
      <c r="E31" s="18"/>
      <c r="F31" s="18"/>
      <c r="G31" s="18"/>
      <c r="H31" s="18"/>
      <c r="I31" s="18"/>
    </row>
    <row r="32" s="2" customFormat="true" ht="15" hidden="false" customHeight="true" outlineLevel="0" collapsed="false">
      <c r="A32" s="18" t="s">
        <v>20</v>
      </c>
      <c r="B32" s="18"/>
      <c r="C32" s="18"/>
      <c r="D32" s="18"/>
      <c r="E32" s="18"/>
      <c r="F32" s="18"/>
      <c r="G32" s="18"/>
      <c r="H32" s="18"/>
      <c r="I32" s="18"/>
    </row>
    <row r="33" s="2" customFormat="true" ht="15" hidden="false" customHeight="true" outlineLevel="0" collapsed="false">
      <c r="A33" s="18" t="s">
        <v>21</v>
      </c>
      <c r="B33" s="18"/>
      <c r="C33" s="18"/>
      <c r="D33" s="18"/>
      <c r="E33" s="18"/>
      <c r="F33" s="18"/>
      <c r="G33" s="18"/>
      <c r="H33" s="18"/>
      <c r="I33" s="18"/>
    </row>
    <row r="34" s="2" customFormat="true" ht="15" hidden="false" customHeight="true" outlineLevel="0" collapsed="false">
      <c r="A34" s="18" t="s">
        <v>22</v>
      </c>
      <c r="B34" s="18"/>
      <c r="C34" s="18"/>
      <c r="D34" s="18"/>
      <c r="E34" s="18"/>
      <c r="F34" s="18"/>
      <c r="G34" s="18"/>
      <c r="H34" s="18"/>
      <c r="I34" s="18"/>
    </row>
    <row r="35" s="2" customFormat="true" ht="15" hidden="false" customHeight="true" outlineLevel="0" collapsed="false">
      <c r="A35" s="18" t="s">
        <v>23</v>
      </c>
      <c r="B35" s="18"/>
      <c r="C35" s="18"/>
      <c r="D35" s="18"/>
      <c r="E35" s="18"/>
      <c r="F35" s="18"/>
      <c r="G35" s="18"/>
      <c r="H35" s="18"/>
      <c r="I35" s="18"/>
    </row>
    <row r="36" s="2" customFormat="true" ht="15" hidden="false" customHeight="true" outlineLevel="0" collapsed="false">
      <c r="A36" s="18" t="s">
        <v>24</v>
      </c>
      <c r="B36" s="18"/>
      <c r="C36" s="18"/>
      <c r="D36" s="18"/>
      <c r="E36" s="18"/>
      <c r="F36" s="18"/>
      <c r="G36" s="18"/>
      <c r="H36" s="18"/>
      <c r="I36" s="18"/>
    </row>
    <row r="37" s="2" customFormat="true" ht="15" hidden="false" customHeight="true" outlineLevel="0" collapsed="false">
      <c r="A37" s="18" t="s">
        <v>25</v>
      </c>
      <c r="B37" s="18"/>
      <c r="C37" s="18"/>
      <c r="D37" s="18"/>
      <c r="E37" s="18"/>
      <c r="F37" s="18"/>
      <c r="G37" s="18"/>
      <c r="H37" s="18"/>
      <c r="I37" s="18"/>
    </row>
    <row r="38" s="2" customFormat="true" ht="15" hidden="false" customHeight="true" outlineLevel="0" collapsed="false">
      <c r="A38" s="18" t="s">
        <v>26</v>
      </c>
      <c r="B38" s="18"/>
      <c r="C38" s="18"/>
      <c r="D38" s="18"/>
      <c r="E38" s="18"/>
      <c r="F38" s="18"/>
      <c r="G38" s="18"/>
      <c r="H38" s="18"/>
      <c r="I38" s="18"/>
    </row>
    <row r="39" s="2" customFormat="tru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</row>
    <row r="40" s="2" customFormat="true" ht="15" hidden="false" customHeight="true" outlineLevel="0" collapsed="false">
      <c r="A40" s="18" t="s">
        <v>27</v>
      </c>
      <c r="B40" s="18"/>
      <c r="C40" s="18"/>
      <c r="D40" s="18"/>
      <c r="E40" s="18"/>
      <c r="F40" s="18"/>
      <c r="G40" s="18"/>
      <c r="H40" s="18"/>
      <c r="I40" s="18"/>
    </row>
    <row r="41" s="2" customFormat="true" ht="15" hidden="false" customHeight="true" outlineLevel="0" collapsed="false">
      <c r="A41" s="18" t="s">
        <v>28</v>
      </c>
      <c r="B41" s="18"/>
      <c r="C41" s="18"/>
      <c r="D41" s="18"/>
      <c r="E41" s="18"/>
      <c r="F41" s="18"/>
      <c r="G41" s="18"/>
      <c r="H41" s="18"/>
      <c r="I41" s="18"/>
    </row>
    <row r="42" s="2" customFormat="true" ht="15" hidden="false" customHeight="true" outlineLevel="0" collapsed="false">
      <c r="A42" s="18" t="s">
        <v>29</v>
      </c>
      <c r="B42" s="18"/>
      <c r="C42" s="18"/>
      <c r="D42" s="18"/>
      <c r="E42" s="18"/>
      <c r="F42" s="18"/>
      <c r="G42" s="18"/>
      <c r="H42" s="18"/>
      <c r="I42" s="18"/>
    </row>
    <row r="43" s="2" customFormat="true" ht="15" hidden="false" customHeight="true" outlineLevel="0" collapsed="false">
      <c r="A43" s="18" t="s">
        <v>30</v>
      </c>
      <c r="B43" s="18"/>
      <c r="C43" s="18"/>
      <c r="D43" s="18"/>
      <c r="E43" s="18"/>
      <c r="F43" s="18"/>
      <c r="G43" s="18"/>
      <c r="H43" s="18"/>
      <c r="I43" s="18"/>
    </row>
    <row r="44" s="2" customFormat="true" ht="15" hidden="false" customHeight="true" outlineLevel="0" collapsed="false">
      <c r="A44" s="18" t="s">
        <v>31</v>
      </c>
      <c r="B44" s="18"/>
      <c r="C44" s="18"/>
      <c r="D44" s="18"/>
      <c r="E44" s="18"/>
      <c r="F44" s="18"/>
      <c r="G44" s="18"/>
      <c r="H44" s="18"/>
      <c r="I44" s="18"/>
    </row>
    <row r="45" s="2" customFormat="true" ht="15" hidden="false" customHeight="true" outlineLevel="0" collapsed="false">
      <c r="A45" s="18" t="s">
        <v>32</v>
      </c>
      <c r="B45" s="18"/>
      <c r="C45" s="18"/>
      <c r="D45" s="18"/>
      <c r="E45" s="18"/>
      <c r="F45" s="18"/>
      <c r="G45" s="18"/>
      <c r="H45" s="18"/>
      <c r="I45" s="18"/>
    </row>
    <row r="46" s="2" customFormat="true" ht="15" hidden="false" customHeight="true" outlineLevel="0" collapsed="false">
      <c r="A46" s="18" t="s">
        <v>33</v>
      </c>
      <c r="B46" s="18"/>
      <c r="C46" s="18"/>
      <c r="D46" s="18"/>
      <c r="E46" s="18"/>
      <c r="F46" s="18"/>
      <c r="G46" s="18"/>
      <c r="H46" s="18"/>
      <c r="I46" s="18"/>
    </row>
    <row r="47" s="2" customFormat="true" ht="15" hidden="false" customHeight="true" outlineLevel="0" collapsed="false">
      <c r="A47" s="18" t="s">
        <v>34</v>
      </c>
      <c r="B47" s="18"/>
      <c r="C47" s="18"/>
      <c r="D47" s="18"/>
      <c r="E47" s="18"/>
      <c r="F47" s="18"/>
      <c r="G47" s="18"/>
      <c r="H47" s="18"/>
      <c r="I47" s="18"/>
    </row>
    <row r="48" s="2" customFormat="true" ht="15" hidden="false" customHeight="true" outlineLevel="0" collapsed="false">
      <c r="A48" s="18" t="s">
        <v>35</v>
      </c>
      <c r="B48" s="18"/>
      <c r="C48" s="18"/>
      <c r="D48" s="18"/>
      <c r="E48" s="18"/>
      <c r="F48" s="18"/>
      <c r="G48" s="18"/>
      <c r="H48" s="18"/>
      <c r="I48" s="18"/>
    </row>
    <row r="49" s="2" customFormat="true" ht="15" hidden="false" customHeight="true" outlineLevel="0" collapsed="false">
      <c r="A49" s="19" t="s">
        <v>36</v>
      </c>
      <c r="B49" s="19"/>
      <c r="C49" s="19"/>
      <c r="D49" s="19"/>
      <c r="E49" s="19"/>
      <c r="F49" s="19"/>
      <c r="G49" s="19"/>
      <c r="H49" s="19"/>
      <c r="I49" s="19"/>
    </row>
    <row r="50" s="2" customFormat="true" ht="15" hidden="false" customHeight="true" outlineLevel="0" collapsed="false">
      <c r="A50" s="19" t="s">
        <v>37</v>
      </c>
      <c r="B50" s="19"/>
      <c r="C50" s="19"/>
      <c r="D50" s="19"/>
      <c r="E50" s="19"/>
      <c r="F50" s="19"/>
      <c r="G50" s="19"/>
      <c r="H50" s="19"/>
      <c r="I50" s="19"/>
    </row>
    <row r="51" s="2" customFormat="true" ht="15" hidden="false" customHeight="false" outlineLevel="0" collapsed="false">
      <c r="A51" s="19"/>
      <c r="B51" s="19"/>
      <c r="C51" s="19"/>
      <c r="D51" s="19"/>
      <c r="E51" s="19"/>
      <c r="F51" s="19"/>
      <c r="G51" s="19"/>
      <c r="H51" s="19"/>
      <c r="I51" s="19"/>
    </row>
    <row r="52" s="2" customFormat="true" ht="1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</row>
    <row r="53" s="2" customFormat="true" ht="15" hidden="false" customHeight="true" outlineLevel="0" collapsed="false">
      <c r="A53" s="18" t="s">
        <v>38</v>
      </c>
      <c r="B53" s="18"/>
      <c r="C53" s="18"/>
      <c r="D53" s="18"/>
      <c r="E53" s="18"/>
      <c r="F53" s="18"/>
      <c r="G53" s="18"/>
      <c r="H53" s="18"/>
      <c r="I53" s="18"/>
    </row>
  </sheetData>
  <mergeCells count="35">
    <mergeCell ref="A2:I2"/>
    <mergeCell ref="A4:I7"/>
    <mergeCell ref="B9:C9"/>
    <mergeCell ref="B10:C10"/>
    <mergeCell ref="A11:H11"/>
    <mergeCell ref="A14:I15"/>
    <mergeCell ref="A17:I18"/>
    <mergeCell ref="A19:I21"/>
    <mergeCell ref="A22:I25"/>
    <mergeCell ref="A27:F27"/>
    <mergeCell ref="A28:D28"/>
    <mergeCell ref="A29:I29"/>
    <mergeCell ref="A30:D30"/>
    <mergeCell ref="A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2:I52"/>
    <mergeCell ref="A53:I53"/>
  </mergeCells>
  <printOptions headings="false" gridLines="false" gridLinesSet="true" horizontalCentered="false" verticalCentered="false"/>
  <pageMargins left="0.7875" right="0.7875" top="1.575" bottom="1.1812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E11" activeCellId="0" sqref="E11"/>
    </sheetView>
  </sheetViews>
  <sheetFormatPr defaultRowHeight="15" zeroHeight="false" outlineLevelRow="0" outlineLevelCol="0"/>
  <cols>
    <col collapsed="false" customWidth="true" hidden="false" outlineLevel="0" max="1" min="1" style="20" width="48.94"/>
    <col collapsed="false" customWidth="true" hidden="false" outlineLevel="0" max="2" min="2" style="20" width="13.06"/>
    <col collapsed="false" customWidth="true" hidden="false" outlineLevel="0" max="3" min="3" style="20" width="11.94"/>
    <col collapsed="false" customWidth="false" hidden="false" outlineLevel="0" max="4" min="4" style="20" width="11.52"/>
    <col collapsed="false" customWidth="true" hidden="false" outlineLevel="0" max="5" min="5" style="20" width="14.86"/>
    <col collapsed="false" customWidth="false" hidden="false" outlineLevel="0" max="1023" min="6" style="20" width="11.52"/>
    <col collapsed="false" customWidth="false" hidden="false" outlineLevel="0" max="1025" min="1024" style="0" width="11.52"/>
  </cols>
  <sheetData>
    <row r="1" customFormat="false" ht="17" hidden="false" customHeight="true" outlineLevel="0" collapsed="false">
      <c r="A1" s="21" t="s">
        <v>39</v>
      </c>
      <c r="B1" s="21"/>
      <c r="C1" s="21"/>
      <c r="D1" s="21"/>
      <c r="E1" s="21"/>
    </row>
    <row r="2" customFormat="false" ht="41.25" hidden="false" customHeight="false" outlineLevel="0" collapsed="false">
      <c r="A2" s="22" t="s">
        <v>40</v>
      </c>
      <c r="B2" s="22" t="s">
        <v>41</v>
      </c>
      <c r="C2" s="22" t="s">
        <v>42</v>
      </c>
      <c r="D2" s="22" t="s">
        <v>43</v>
      </c>
      <c r="E2" s="22" t="s">
        <v>44</v>
      </c>
    </row>
    <row r="3" customFormat="false" ht="28.5" hidden="false" customHeight="false" outlineLevel="0" collapsed="false">
      <c r="A3" s="23" t="s">
        <v>45</v>
      </c>
      <c r="B3" s="24" t="n">
        <v>0</v>
      </c>
      <c r="C3" s="25" t="n">
        <v>6</v>
      </c>
      <c r="D3" s="24" t="n">
        <f aca="false">C3*B3</f>
        <v>0</v>
      </c>
      <c r="E3" s="24" t="n">
        <f aca="false">D3/12</f>
        <v>0</v>
      </c>
    </row>
    <row r="4" customFormat="false" ht="17" hidden="false" customHeight="false" outlineLevel="0" collapsed="false">
      <c r="A4" s="23" t="s">
        <v>46</v>
      </c>
      <c r="B4" s="24" t="n">
        <v>0</v>
      </c>
      <c r="C4" s="25" t="n">
        <v>6</v>
      </c>
      <c r="D4" s="24" t="n">
        <f aca="false">C4*B4</f>
        <v>0</v>
      </c>
      <c r="E4" s="24" t="n">
        <f aca="false">D4/12</f>
        <v>0</v>
      </c>
    </row>
    <row r="5" customFormat="false" ht="17" hidden="false" customHeight="false" outlineLevel="0" collapsed="false">
      <c r="A5" s="23" t="s">
        <v>47</v>
      </c>
      <c r="B5" s="24" t="n">
        <v>0</v>
      </c>
      <c r="C5" s="25" t="n">
        <v>1</v>
      </c>
      <c r="D5" s="24" t="n">
        <f aca="false">C5*B5</f>
        <v>0</v>
      </c>
      <c r="E5" s="24" t="n">
        <f aca="false">D5/12</f>
        <v>0</v>
      </c>
    </row>
    <row r="6" customFormat="false" ht="17" hidden="false" customHeight="false" outlineLevel="0" collapsed="false">
      <c r="A6" s="23" t="s">
        <v>48</v>
      </c>
      <c r="B6" s="24" t="n">
        <v>0</v>
      </c>
      <c r="C6" s="25" t="n">
        <v>2</v>
      </c>
      <c r="D6" s="24" t="n">
        <f aca="false">C6*B6</f>
        <v>0</v>
      </c>
      <c r="E6" s="24" t="n">
        <f aca="false">D6/12</f>
        <v>0</v>
      </c>
    </row>
    <row r="7" customFormat="false" ht="17" hidden="false" customHeight="false" outlineLevel="0" collapsed="false">
      <c r="A7" s="23" t="s">
        <v>49</v>
      </c>
      <c r="B7" s="24" t="n">
        <v>0</v>
      </c>
      <c r="C7" s="25" t="n">
        <v>6</v>
      </c>
      <c r="D7" s="24" t="n">
        <f aca="false">C7*B7</f>
        <v>0</v>
      </c>
      <c r="E7" s="24" t="n">
        <f aca="false">D7/12</f>
        <v>0</v>
      </c>
    </row>
    <row r="8" customFormat="false" ht="17" hidden="false" customHeight="false" outlineLevel="0" collapsed="false">
      <c r="A8" s="23" t="s">
        <v>50</v>
      </c>
      <c r="B8" s="24" t="n">
        <v>0</v>
      </c>
      <c r="C8" s="25" t="n">
        <v>4</v>
      </c>
      <c r="D8" s="24" t="n">
        <f aca="false">C8*B8</f>
        <v>0</v>
      </c>
      <c r="E8" s="24" t="n">
        <f aca="false">D8/12</f>
        <v>0</v>
      </c>
    </row>
    <row r="9" customFormat="false" ht="17" hidden="false" customHeight="false" outlineLevel="0" collapsed="false">
      <c r="A9" s="23" t="s">
        <v>51</v>
      </c>
      <c r="B9" s="24" t="n">
        <v>0</v>
      </c>
      <c r="C9" s="25" t="n">
        <v>1</v>
      </c>
      <c r="D9" s="24" t="n">
        <f aca="false">C9*B9</f>
        <v>0</v>
      </c>
      <c r="E9" s="24" t="n">
        <f aca="false">D9/12</f>
        <v>0</v>
      </c>
    </row>
    <row r="10" customFormat="false" ht="17" hidden="false" customHeight="true" outlineLevel="0" collapsed="false">
      <c r="A10" s="22" t="s">
        <v>52</v>
      </c>
      <c r="B10" s="22"/>
      <c r="C10" s="22"/>
      <c r="D10" s="22"/>
      <c r="E10" s="26" t="n">
        <f aca="false">SUM(E3:E9)</f>
        <v>0</v>
      </c>
    </row>
    <row r="1048576" customFormat="false" ht="12.8" hidden="false" customHeight="false" outlineLevel="0" collapsed="false"/>
  </sheetData>
  <mergeCells count="2">
    <mergeCell ref="A1:E1"/>
    <mergeCell ref="A10:D1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5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37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34" activeCellId="0" sqref="A134"/>
    </sheetView>
  </sheetViews>
  <sheetFormatPr defaultRowHeight="12.8" zeroHeight="false" outlineLevelRow="0" outlineLevelCol="0"/>
  <cols>
    <col collapsed="false" customWidth="true" hidden="false" outlineLevel="0" max="1" min="1" style="0" width="3.9"/>
    <col collapsed="false" customWidth="true" hidden="false" outlineLevel="0" max="2" min="2" style="0" width="7.49"/>
    <col collapsed="false" customWidth="true" hidden="false" outlineLevel="0" max="3" min="3" style="0" width="4.81"/>
    <col collapsed="false" customWidth="true" hidden="false" outlineLevel="0" max="4" min="4" style="0" width="4.67"/>
    <col collapsed="false" customWidth="true" hidden="false" outlineLevel="0" max="5" min="5" style="0" width="8.35"/>
    <col collapsed="false" customWidth="true" hidden="false" outlineLevel="0" max="6" min="6" style="0" width="3.25"/>
    <col collapsed="false" customWidth="true" hidden="false" outlineLevel="0" max="8" min="7" style="0" width="4.75"/>
    <col collapsed="false" customWidth="true" hidden="false" outlineLevel="0" max="9" min="9" style="0" width="1.31"/>
    <col collapsed="false" customWidth="true" hidden="false" outlineLevel="0" max="11" min="10" style="0" width="4.75"/>
    <col collapsed="false" customWidth="true" hidden="false" outlineLevel="0" max="12" min="12" style="0" width="10.53"/>
    <col collapsed="false" customWidth="true" hidden="false" outlineLevel="0" max="13" min="13" style="0" width="30.04"/>
    <col collapsed="false" customWidth="true" hidden="false" outlineLevel="0" max="14" min="14" style="0" width="2.14"/>
    <col collapsed="false" customWidth="true" hidden="false" outlineLevel="0" max="15" min="15" style="0" width="7.05"/>
    <col collapsed="false" customWidth="true" hidden="false" outlineLevel="0" max="16" min="16" style="0" width="1.73"/>
    <col collapsed="false" customWidth="true" hidden="false" outlineLevel="0" max="17" min="17" style="0" width="3.28"/>
    <col collapsed="false" customWidth="true" hidden="false" outlineLevel="0" max="18" min="18" style="0" width="2.14"/>
    <col collapsed="false" customWidth="true" hidden="false" outlineLevel="0" max="19" min="19" style="0" width="6.07"/>
    <col collapsed="false" customWidth="true" hidden="false" outlineLevel="0" max="20" min="20" style="0" width="9.2"/>
    <col collapsed="false" customWidth="true" hidden="false" outlineLevel="0" max="21" min="21" style="0" width="18.33"/>
    <col collapsed="false" customWidth="true" hidden="false" outlineLevel="0" max="22" min="22" style="0" width="19.67"/>
    <col collapsed="false" customWidth="true" hidden="false" outlineLevel="0" max="23" min="23" style="0" width="10.28"/>
    <col collapsed="false" customWidth="false" hidden="true" outlineLevel="0" max="25" min="24" style="0" width="11.57"/>
    <col collapsed="false" customWidth="true" hidden="false" outlineLevel="0" max="26" min="26" style="0" width="2.77"/>
    <col collapsed="false" customWidth="true" hidden="false" outlineLevel="0" max="28" min="27" style="0" width="4.75"/>
    <col collapsed="false" customWidth="true" hidden="false" outlineLevel="0" max="29" min="29" style="0" width="0.57"/>
    <col collapsed="false" customWidth="false" hidden="true" outlineLevel="0" max="31" min="30" style="0" width="11.57"/>
    <col collapsed="false" customWidth="true" hidden="false" outlineLevel="0" max="33" min="32" style="0" width="4.75"/>
    <col collapsed="false" customWidth="true" hidden="false" outlineLevel="0" max="34" min="34" style="0" width="0.86"/>
    <col collapsed="false" customWidth="false" hidden="true" outlineLevel="0" max="35" min="35" style="0" width="11.57"/>
    <col collapsed="false" customWidth="true" hidden="false" outlineLevel="0" max="36" min="36" style="0" width="1.16"/>
    <col collapsed="false" customWidth="false" hidden="true" outlineLevel="0" max="40" min="37" style="0" width="11.57"/>
    <col collapsed="false" customWidth="true" hidden="false" outlineLevel="0" max="45" min="41" style="0" width="9.23"/>
    <col collapsed="false" customWidth="true" hidden="false" outlineLevel="0" max="46" min="46" style="0" width="11.4"/>
    <col collapsed="false" customWidth="true" hidden="false" outlineLevel="0" max="1025" min="47" style="0" width="9.23"/>
  </cols>
  <sheetData>
    <row r="1" s="28" customFormat="true" ht="18" hidden="false" customHeight="true" outlineLevel="0" collapsed="false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V1" s="29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MB1" s="0"/>
      <c r="AMC1" s="0"/>
      <c r="AMD1" s="0"/>
      <c r="AME1" s="0"/>
      <c r="AMF1" s="0"/>
      <c r="AMG1" s="0"/>
      <c r="AMH1" s="0"/>
      <c r="AMI1" s="0"/>
      <c r="AMJ1" s="0"/>
    </row>
    <row r="2" s="28" customFormat="true" ht="12.75" hidden="false" customHeight="true" outlineLevel="0" collapsed="false">
      <c r="A2" s="31"/>
      <c r="B2" s="32" t="s">
        <v>54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33"/>
      <c r="O2" s="33"/>
      <c r="P2" s="33"/>
      <c r="Q2" s="33"/>
      <c r="R2" s="33"/>
      <c r="S2" s="33"/>
      <c r="T2" s="33"/>
      <c r="V2" s="29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MB2" s="0"/>
      <c r="AMC2" s="0"/>
      <c r="AMD2" s="0"/>
      <c r="AME2" s="0"/>
      <c r="AMF2" s="0"/>
      <c r="AMG2" s="0"/>
      <c r="AMH2" s="0"/>
      <c r="AMI2" s="0"/>
      <c r="AMJ2" s="0"/>
    </row>
    <row r="3" s="28" customFormat="true" ht="12" hidden="false" customHeight="true" outlineLevel="0" collapsed="false">
      <c r="A3" s="31"/>
      <c r="B3" s="32" t="s">
        <v>55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4"/>
      <c r="N3" s="34"/>
      <c r="O3" s="34"/>
      <c r="P3" s="34"/>
      <c r="Q3" s="34"/>
      <c r="R3" s="34"/>
      <c r="S3" s="34"/>
      <c r="T3" s="34"/>
      <c r="V3" s="35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MB3" s="0"/>
      <c r="AMC3" s="0"/>
      <c r="AMD3" s="0"/>
      <c r="AME3" s="0"/>
      <c r="AMF3" s="0"/>
      <c r="AMG3" s="0"/>
      <c r="AMH3" s="0"/>
      <c r="AMI3" s="0"/>
      <c r="AMJ3" s="0"/>
    </row>
    <row r="4" s="28" customFormat="true" ht="36" hidden="false" customHeight="true" outlineLevel="0" collapsed="false">
      <c r="A4" s="36" t="s">
        <v>56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MB4" s="0"/>
      <c r="AMC4" s="0"/>
      <c r="AMD4" s="0"/>
      <c r="AME4" s="0"/>
      <c r="AMF4" s="0"/>
      <c r="AMG4" s="0"/>
      <c r="AMH4" s="0"/>
      <c r="AMI4" s="0"/>
      <c r="AMJ4" s="0"/>
    </row>
    <row r="5" s="28" customFormat="true" ht="21.75" hidden="false" customHeight="true" outlineLevel="0" collapsed="false">
      <c r="A5" s="32" t="s">
        <v>57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MB5" s="0"/>
      <c r="AMC5" s="0"/>
      <c r="AMD5" s="0"/>
      <c r="AME5" s="0"/>
      <c r="AMF5" s="0"/>
      <c r="AMG5" s="0"/>
      <c r="AMH5" s="0"/>
      <c r="AMI5" s="0"/>
      <c r="AMJ5" s="0"/>
    </row>
    <row r="6" s="28" customFormat="true" ht="9.95" hidden="false" customHeight="true" outlineLevel="0" collapsed="false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MB6" s="0"/>
      <c r="AMC6" s="0"/>
      <c r="AMD6" s="0"/>
      <c r="AME6" s="0"/>
      <c r="AMF6" s="0"/>
      <c r="AMG6" s="0"/>
      <c r="AMH6" s="0"/>
      <c r="AMI6" s="0"/>
      <c r="AMJ6" s="0"/>
    </row>
    <row r="7" s="28" customFormat="true" ht="18" hidden="false" customHeight="true" outlineLevel="0" collapsed="false">
      <c r="A7" s="38" t="s">
        <v>58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MB7" s="0"/>
      <c r="AMC7" s="0"/>
      <c r="AMD7" s="0"/>
      <c r="AME7" s="0"/>
      <c r="AMF7" s="0"/>
      <c r="AMG7" s="0"/>
      <c r="AMH7" s="0"/>
      <c r="AMI7" s="0"/>
      <c r="AMJ7" s="0"/>
    </row>
    <row r="8" s="28" customFormat="true" ht="12.95" hidden="false" customHeight="true" outlineLevel="0" collapsed="false">
      <c r="A8" s="39" t="s">
        <v>59</v>
      </c>
      <c r="B8" s="40" t="s">
        <v>60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1"/>
      <c r="P8" s="41"/>
      <c r="Q8" s="41"/>
      <c r="R8" s="41"/>
      <c r="S8" s="41"/>
      <c r="T8" s="41"/>
      <c r="U8" s="42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42"/>
      <c r="AK8" s="42"/>
      <c r="AL8" s="42"/>
      <c r="AM8" s="42"/>
      <c r="AMB8" s="0"/>
      <c r="AMC8" s="0"/>
      <c r="AMD8" s="0"/>
      <c r="AME8" s="0"/>
      <c r="AMF8" s="0"/>
      <c r="AMG8" s="0"/>
      <c r="AMH8" s="0"/>
      <c r="AMI8" s="0"/>
      <c r="AMJ8" s="0"/>
    </row>
    <row r="9" s="28" customFormat="true" ht="12.95" hidden="false" customHeight="true" outlineLevel="0" collapsed="false">
      <c r="A9" s="39" t="s">
        <v>61</v>
      </c>
      <c r="B9" s="40" t="s">
        <v>62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 t="s">
        <v>63</v>
      </c>
      <c r="O9" s="34" t="s">
        <v>64</v>
      </c>
      <c r="P9" s="34"/>
      <c r="Q9" s="34"/>
      <c r="R9" s="34"/>
      <c r="S9" s="34"/>
      <c r="T9" s="34"/>
      <c r="U9" s="42"/>
      <c r="V9" s="30"/>
      <c r="W9" s="30"/>
      <c r="X9" s="30"/>
      <c r="Y9" s="30"/>
      <c r="Z9" s="30"/>
      <c r="AA9" s="31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MB9" s="0"/>
      <c r="AMC9" s="0"/>
      <c r="AMD9" s="0"/>
      <c r="AME9" s="0"/>
      <c r="AMF9" s="0"/>
      <c r="AMG9" s="0"/>
      <c r="AMH9" s="0"/>
      <c r="AMI9" s="0"/>
      <c r="AMJ9" s="0"/>
    </row>
    <row r="10" s="28" customFormat="true" ht="12.75" hidden="false" customHeight="true" outlineLevel="0" collapsed="false">
      <c r="A10" s="39" t="s">
        <v>65</v>
      </c>
      <c r="B10" s="40" t="s">
        <v>66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 t="s">
        <v>67</v>
      </c>
      <c r="O10" s="43"/>
      <c r="P10" s="43"/>
      <c r="Q10" s="43"/>
      <c r="R10" s="43"/>
      <c r="S10" s="43"/>
      <c r="T10" s="43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MB10" s="0"/>
      <c r="AMC10" s="0"/>
      <c r="AMD10" s="0"/>
      <c r="AME10" s="0"/>
      <c r="AMF10" s="0"/>
      <c r="AMG10" s="0"/>
      <c r="AMH10" s="0"/>
      <c r="AMI10" s="0"/>
      <c r="AMJ10" s="0"/>
    </row>
    <row r="11" s="28" customFormat="true" ht="12.95" hidden="false" customHeight="true" outlineLevel="0" collapsed="false">
      <c r="A11" s="39" t="s">
        <v>68</v>
      </c>
      <c r="B11" s="40" t="s">
        <v>69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 t="s">
        <v>67</v>
      </c>
      <c r="O11" s="44" t="n">
        <v>12</v>
      </c>
      <c r="P11" s="44"/>
      <c r="Q11" s="44"/>
      <c r="R11" s="44"/>
      <c r="S11" s="44"/>
      <c r="T11" s="44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MB11" s="0"/>
      <c r="AMC11" s="0"/>
      <c r="AMD11" s="0"/>
      <c r="AME11" s="0"/>
      <c r="AMF11" s="0"/>
      <c r="AMG11" s="0"/>
      <c r="AMH11" s="0"/>
      <c r="AMI11" s="0"/>
      <c r="AMJ11" s="0"/>
    </row>
    <row r="12" s="28" customFormat="true" ht="18.15" hidden="false" customHeight="true" outlineLevel="0" collapsed="false">
      <c r="A12" s="45" t="s">
        <v>70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MB12" s="0"/>
      <c r="AMC12" s="0"/>
      <c r="AMD12" s="0"/>
      <c r="AME12" s="0"/>
      <c r="AMF12" s="0"/>
      <c r="AMG12" s="0"/>
      <c r="AMH12" s="0"/>
      <c r="AMI12" s="0"/>
      <c r="AMJ12" s="0"/>
    </row>
    <row r="13" s="28" customFormat="true" ht="23.85" hidden="false" customHeight="true" outlineLevel="0" collapsed="false">
      <c r="A13" s="46" t="s">
        <v>71</v>
      </c>
      <c r="B13" s="46"/>
      <c r="C13" s="46"/>
      <c r="D13" s="46"/>
      <c r="E13" s="46"/>
      <c r="F13" s="46"/>
      <c r="G13" s="47" t="s">
        <v>72</v>
      </c>
      <c r="H13" s="47"/>
      <c r="I13" s="47"/>
      <c r="J13" s="47"/>
      <c r="K13" s="47" t="s">
        <v>73</v>
      </c>
      <c r="L13" s="47"/>
      <c r="M13" s="47"/>
      <c r="N13" s="47"/>
      <c r="O13" s="47"/>
      <c r="P13" s="47"/>
      <c r="Q13" s="47"/>
      <c r="R13" s="47"/>
      <c r="S13" s="47"/>
      <c r="T13" s="47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48"/>
      <c r="AK13" s="48"/>
      <c r="AL13" s="48"/>
      <c r="AM13" s="48"/>
      <c r="AMB13" s="0"/>
      <c r="AMC13" s="0"/>
      <c r="AMD13" s="0"/>
      <c r="AME13" s="0"/>
      <c r="AMF13" s="0"/>
      <c r="AMG13" s="0"/>
      <c r="AMH13" s="0"/>
      <c r="AMI13" s="0"/>
      <c r="AMJ13" s="0"/>
    </row>
    <row r="14" s="28" customFormat="true" ht="23.2" hidden="false" customHeight="true" outlineLevel="0" collapsed="false">
      <c r="A14" s="49" t="s">
        <v>74</v>
      </c>
      <c r="B14" s="49"/>
      <c r="C14" s="49"/>
      <c r="D14" s="49"/>
      <c r="E14" s="49"/>
      <c r="F14" s="49"/>
      <c r="G14" s="50" t="s">
        <v>75</v>
      </c>
      <c r="H14" s="50"/>
      <c r="I14" s="50"/>
      <c r="J14" s="50"/>
      <c r="K14" s="51" t="n">
        <v>1</v>
      </c>
      <c r="L14" s="51"/>
      <c r="M14" s="51"/>
      <c r="N14" s="51"/>
      <c r="O14" s="51"/>
      <c r="P14" s="51"/>
      <c r="Q14" s="51"/>
      <c r="R14" s="51"/>
      <c r="S14" s="51"/>
      <c r="T14" s="51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MB14" s="0"/>
      <c r="AMC14" s="0"/>
      <c r="AMD14" s="0"/>
      <c r="AME14" s="0"/>
      <c r="AMF14" s="0"/>
      <c r="AMG14" s="0"/>
      <c r="AMH14" s="0"/>
      <c r="AMI14" s="0"/>
      <c r="AMJ14" s="0"/>
    </row>
    <row r="15" s="28" customFormat="true" ht="23.2" hidden="false" customHeight="true" outlineLevel="0" collapsed="false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MB15" s="0"/>
      <c r="AMC15" s="0"/>
      <c r="AMD15" s="0"/>
      <c r="AME15" s="0"/>
      <c r="AMF15" s="0"/>
      <c r="AMG15" s="0"/>
      <c r="AMH15" s="0"/>
      <c r="AMI15" s="0"/>
      <c r="AMJ15" s="0"/>
    </row>
    <row r="16" s="28" customFormat="true" ht="23.2" hidden="false" customHeight="true" outlineLevel="0" collapsed="false">
      <c r="A16" s="53" t="s">
        <v>76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MB16" s="0"/>
      <c r="AMC16" s="0"/>
      <c r="AMD16" s="0"/>
      <c r="AME16" s="0"/>
      <c r="AMF16" s="0"/>
      <c r="AMG16" s="0"/>
      <c r="AMH16" s="0"/>
      <c r="AMI16" s="0"/>
      <c r="AMJ16" s="0"/>
    </row>
    <row r="17" s="28" customFormat="true" ht="9.95" hidden="false" customHeight="true" outlineLevel="0" collapsed="false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MB17" s="0"/>
      <c r="AMC17" s="0"/>
      <c r="AMD17" s="0"/>
      <c r="AME17" s="0"/>
      <c r="AMF17" s="0"/>
      <c r="AMG17" s="0"/>
      <c r="AMH17" s="0"/>
      <c r="AMI17" s="0"/>
      <c r="AMJ17" s="0"/>
    </row>
    <row r="18" s="28" customFormat="true" ht="18.15" hidden="false" customHeight="true" outlineLevel="0" collapsed="false">
      <c r="A18" s="54" t="s">
        <v>77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MB18" s="0"/>
      <c r="AMC18" s="0"/>
      <c r="AMD18" s="0"/>
      <c r="AME18" s="0"/>
      <c r="AMF18" s="0"/>
      <c r="AMG18" s="0"/>
      <c r="AMH18" s="0"/>
      <c r="AMI18" s="0"/>
      <c r="AMJ18" s="0"/>
    </row>
    <row r="19" s="28" customFormat="true" ht="12.75" hidden="false" customHeight="true" outlineLevel="0" collapsed="false">
      <c r="A19" s="46" t="s">
        <v>78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MB19" s="0"/>
      <c r="AMC19" s="0"/>
      <c r="AMD19" s="0"/>
      <c r="AME19" s="0"/>
      <c r="AMF19" s="0"/>
      <c r="AMG19" s="0"/>
      <c r="AMH19" s="0"/>
      <c r="AMI19" s="0"/>
      <c r="AMJ19" s="0"/>
    </row>
    <row r="20" s="28" customFormat="true" ht="12.75" hidden="false" customHeight="true" outlineLevel="0" collapsed="false">
      <c r="A20" s="55" t="n">
        <v>1</v>
      </c>
      <c r="B20" s="56" t="s">
        <v>79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 t="str">
        <f aca="false">A14</f>
        <v>Auxiliar Administrativo</v>
      </c>
      <c r="P20" s="57"/>
      <c r="Q20" s="57"/>
      <c r="R20" s="57"/>
      <c r="S20" s="57"/>
      <c r="T20" s="57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MB20" s="0"/>
      <c r="AMC20" s="0"/>
      <c r="AMD20" s="0"/>
      <c r="AME20" s="0"/>
      <c r="AMF20" s="0"/>
      <c r="AMG20" s="0"/>
      <c r="AMH20" s="0"/>
      <c r="AMI20" s="0"/>
      <c r="AMJ20" s="0"/>
    </row>
    <row r="21" s="28" customFormat="true" ht="12.75" hidden="false" customHeight="true" outlineLevel="0" collapsed="false">
      <c r="A21" s="55" t="n">
        <v>2</v>
      </c>
      <c r="B21" s="56" t="s">
        <v>80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7" t="s">
        <v>81</v>
      </c>
      <c r="P21" s="57"/>
      <c r="Q21" s="57"/>
      <c r="R21" s="57"/>
      <c r="S21" s="57"/>
      <c r="T21" s="57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MB21" s="0"/>
      <c r="AMC21" s="0"/>
      <c r="AMD21" s="0"/>
      <c r="AME21" s="0"/>
      <c r="AMF21" s="0"/>
      <c r="AMG21" s="0"/>
      <c r="AMH21" s="0"/>
      <c r="AMI21" s="0"/>
      <c r="AMJ21" s="0"/>
    </row>
    <row r="22" s="28" customFormat="true" ht="12.75" hidden="false" customHeight="true" outlineLevel="0" collapsed="false">
      <c r="A22" s="55" t="n">
        <v>3</v>
      </c>
      <c r="B22" s="56" t="s">
        <v>82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8" t="n">
        <v>0</v>
      </c>
      <c r="P22" s="58"/>
      <c r="Q22" s="58"/>
      <c r="R22" s="58"/>
      <c r="S22" s="58"/>
      <c r="T22" s="58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MB22" s="0"/>
      <c r="AMC22" s="0"/>
      <c r="AMD22" s="0"/>
      <c r="AME22" s="0"/>
      <c r="AMF22" s="0"/>
      <c r="AMG22" s="0"/>
      <c r="AMH22" s="0"/>
      <c r="AMI22" s="0"/>
      <c r="AMJ22" s="0"/>
    </row>
    <row r="23" s="28" customFormat="true" ht="12.95" hidden="false" customHeight="true" outlineLevel="0" collapsed="false">
      <c r="A23" s="55" t="n">
        <v>4</v>
      </c>
      <c r="B23" s="56" t="s">
        <v>83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 t="str">
        <f aca="false">O20</f>
        <v>Auxiliar Administrativo</v>
      </c>
      <c r="P23" s="57"/>
      <c r="Q23" s="57"/>
      <c r="R23" s="57"/>
      <c r="S23" s="57"/>
      <c r="T23" s="57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42"/>
      <c r="AK23" s="42"/>
      <c r="AL23" s="42"/>
      <c r="AM23" s="42"/>
      <c r="AMB23" s="0"/>
      <c r="AMC23" s="0"/>
      <c r="AMD23" s="0"/>
      <c r="AME23" s="0"/>
      <c r="AMF23" s="0"/>
      <c r="AMG23" s="0"/>
      <c r="AMH23" s="0"/>
      <c r="AMI23" s="0"/>
      <c r="AMJ23" s="0"/>
    </row>
    <row r="24" s="28" customFormat="true" ht="12.95" hidden="false" customHeight="true" outlineLevel="0" collapsed="false">
      <c r="A24" s="55" t="n">
        <v>5</v>
      </c>
      <c r="B24" s="56" t="s">
        <v>84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9"/>
      <c r="P24" s="59"/>
      <c r="Q24" s="59"/>
      <c r="R24" s="59"/>
      <c r="S24" s="59"/>
      <c r="T24" s="59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60"/>
      <c r="AK24" s="60"/>
      <c r="AL24" s="60"/>
      <c r="AM24" s="60"/>
      <c r="AMB24" s="0"/>
      <c r="AMC24" s="0"/>
      <c r="AMD24" s="0"/>
      <c r="AME24" s="0"/>
      <c r="AMF24" s="0"/>
      <c r="AMG24" s="0"/>
      <c r="AMH24" s="0"/>
      <c r="AMI24" s="0"/>
      <c r="AMJ24" s="0"/>
    </row>
    <row r="25" s="28" customFormat="true" ht="12.95" hidden="false" customHeight="true" outlineLevel="0" collapsed="false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60"/>
      <c r="AK25" s="60"/>
      <c r="AL25" s="60"/>
      <c r="AM25" s="60"/>
      <c r="AMB25" s="0"/>
      <c r="AMC25" s="0"/>
      <c r="AMD25" s="0"/>
      <c r="AME25" s="0"/>
      <c r="AMF25" s="0"/>
      <c r="AMG25" s="0"/>
      <c r="AMH25" s="0"/>
      <c r="AMI25" s="0"/>
      <c r="AMJ25" s="0"/>
    </row>
    <row r="26" s="28" customFormat="true" ht="12.95" hidden="false" customHeight="true" outlineLevel="0" collapsed="false">
      <c r="A26" s="62" t="s">
        <v>85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60"/>
      <c r="AK26" s="60"/>
      <c r="AL26" s="60"/>
      <c r="AM26" s="60"/>
      <c r="AMB26" s="0"/>
      <c r="AMC26" s="0"/>
      <c r="AMD26" s="0"/>
      <c r="AME26" s="0"/>
      <c r="AMF26" s="0"/>
      <c r="AMG26" s="0"/>
      <c r="AMH26" s="0"/>
      <c r="AMI26" s="0"/>
      <c r="AMJ26" s="0"/>
    </row>
    <row r="27" s="28" customFormat="true" ht="12.95" hidden="false" customHeight="true" outlineLevel="0" collapsed="false">
      <c r="A27" s="63" t="n">
        <v>1</v>
      </c>
      <c r="B27" s="32" t="s">
        <v>86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4" t="s">
        <v>87</v>
      </c>
      <c r="O27" s="34"/>
      <c r="P27" s="34"/>
      <c r="Q27" s="34"/>
      <c r="R27" s="34"/>
      <c r="S27" s="43" t="s">
        <v>88</v>
      </c>
      <c r="T27" s="43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60"/>
      <c r="AK27" s="60"/>
      <c r="AL27" s="60"/>
      <c r="AM27" s="60"/>
      <c r="AMB27" s="0"/>
      <c r="AMC27" s="0"/>
      <c r="AMD27" s="0"/>
      <c r="AME27" s="0"/>
      <c r="AMF27" s="0"/>
      <c r="AMG27" s="0"/>
      <c r="AMH27" s="0"/>
      <c r="AMI27" s="0"/>
      <c r="AMJ27" s="0"/>
    </row>
    <row r="28" s="28" customFormat="true" ht="12.95" hidden="false" customHeight="true" outlineLevel="0" collapsed="false">
      <c r="A28" s="55" t="s">
        <v>59</v>
      </c>
      <c r="B28" s="56" t="s">
        <v>89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64" t="s">
        <v>90</v>
      </c>
      <c r="O28" s="65" t="n">
        <v>100</v>
      </c>
      <c r="P28" s="65"/>
      <c r="Q28" s="66" t="s">
        <v>87</v>
      </c>
      <c r="R28" s="67" t="s">
        <v>91</v>
      </c>
      <c r="S28" s="68" t="n">
        <f aca="false">O22</f>
        <v>0</v>
      </c>
      <c r="T28" s="68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60"/>
      <c r="AK28" s="60"/>
      <c r="AL28" s="60"/>
      <c r="AM28" s="60"/>
      <c r="AMB28" s="0"/>
      <c r="AMC28" s="0"/>
      <c r="AMD28" s="0"/>
      <c r="AME28" s="0"/>
      <c r="AMF28" s="0"/>
      <c r="AMG28" s="0"/>
      <c r="AMH28" s="0"/>
      <c r="AMI28" s="0"/>
      <c r="AMJ28" s="0"/>
    </row>
    <row r="29" s="28" customFormat="true" ht="12.95" hidden="false" customHeight="true" outlineLevel="0" collapsed="false">
      <c r="A29" s="55" t="s">
        <v>61</v>
      </c>
      <c r="B29" s="56" t="s">
        <v>92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64" t="s">
        <v>90</v>
      </c>
      <c r="O29" s="65"/>
      <c r="P29" s="65"/>
      <c r="Q29" s="37" t="s">
        <v>87</v>
      </c>
      <c r="R29" s="69" t="s">
        <v>91</v>
      </c>
      <c r="S29" s="68" t="n">
        <f aca="false">S28*O29/100</f>
        <v>0</v>
      </c>
      <c r="T29" s="68"/>
      <c r="U29" s="70" t="s">
        <v>93</v>
      </c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60"/>
      <c r="AJ29" s="60"/>
      <c r="AK29" s="60"/>
      <c r="AL29" s="60"/>
      <c r="AS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28" customFormat="true" ht="12.95" hidden="false" customHeight="true" outlineLevel="0" collapsed="false">
      <c r="A30" s="55" t="s">
        <v>65</v>
      </c>
      <c r="B30" s="56" t="s">
        <v>94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4" t="s">
        <v>90</v>
      </c>
      <c r="O30" s="65"/>
      <c r="P30" s="65"/>
      <c r="Q30" s="37" t="s">
        <v>87</v>
      </c>
      <c r="R30" s="69" t="s">
        <v>91</v>
      </c>
      <c r="S30" s="68" t="n">
        <f aca="false">(O30/100)*S28</f>
        <v>0</v>
      </c>
      <c r="T30" s="68"/>
      <c r="U30" s="70" t="s">
        <v>93</v>
      </c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60"/>
      <c r="AJ30" s="60"/>
      <c r="AK30" s="60"/>
      <c r="AL30" s="60"/>
      <c r="AS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28" customFormat="true" ht="12.95" hidden="false" customHeight="true" outlineLevel="0" collapsed="false">
      <c r="A31" s="55" t="s">
        <v>68</v>
      </c>
      <c r="B31" s="56" t="s">
        <v>95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64" t="s">
        <v>90</v>
      </c>
      <c r="O31" s="65"/>
      <c r="P31" s="65"/>
      <c r="Q31" s="37" t="s">
        <v>87</v>
      </c>
      <c r="R31" s="69" t="s">
        <v>91</v>
      </c>
      <c r="S31" s="68" t="n">
        <f aca="false">(S28+S29)/220*O31/100*7*15</f>
        <v>0</v>
      </c>
      <c r="T31" s="68"/>
      <c r="U31" s="71" t="s">
        <v>96</v>
      </c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28" customFormat="true" ht="12.95" hidden="false" customHeight="true" outlineLevel="0" collapsed="false">
      <c r="A32" s="55" t="s">
        <v>97</v>
      </c>
      <c r="B32" s="56" t="s">
        <v>98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64" t="s">
        <v>90</v>
      </c>
      <c r="O32" s="65"/>
      <c r="P32" s="65"/>
      <c r="Q32" s="37" t="s">
        <v>87</v>
      </c>
      <c r="R32" s="69" t="s">
        <v>91</v>
      </c>
      <c r="S32" s="68" t="n">
        <f aca="false">(O32/100)*S29</f>
        <v>0</v>
      </c>
      <c r="T32" s="68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60"/>
      <c r="AK32" s="60"/>
      <c r="AL32" s="60"/>
      <c r="AM32" s="60"/>
      <c r="AMB32" s="0"/>
      <c r="AMC32" s="0"/>
      <c r="AMD32" s="0"/>
      <c r="AME32" s="0"/>
      <c r="AMF32" s="0"/>
      <c r="AMG32" s="0"/>
      <c r="AMH32" s="0"/>
      <c r="AMI32" s="0"/>
      <c r="AMJ32" s="0"/>
    </row>
    <row r="33" s="28" customFormat="true" ht="12.95" hidden="false" customHeight="true" outlineLevel="0" collapsed="false">
      <c r="A33" s="55" t="s">
        <v>99</v>
      </c>
      <c r="B33" s="56" t="s">
        <v>100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64"/>
      <c r="O33" s="65"/>
      <c r="P33" s="65"/>
      <c r="Q33" s="37"/>
      <c r="R33" s="69"/>
      <c r="S33" s="68"/>
      <c r="T33" s="68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60"/>
      <c r="AK33" s="60"/>
      <c r="AL33" s="60"/>
      <c r="AM33" s="60"/>
      <c r="AMB33" s="0"/>
      <c r="AMC33" s="0"/>
      <c r="AMD33" s="0"/>
      <c r="AME33" s="0"/>
      <c r="AMF33" s="0"/>
      <c r="AMG33" s="0"/>
      <c r="AMH33" s="0"/>
      <c r="AMI33" s="0"/>
      <c r="AMJ33" s="0"/>
    </row>
    <row r="34" s="28" customFormat="true" ht="12.95" hidden="false" customHeight="true" outlineLevel="0" collapsed="false">
      <c r="A34" s="72"/>
      <c r="B34" s="34" t="s">
        <v>101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43" t="n">
        <f aca="false">SUM(S28:S33)</f>
        <v>0</v>
      </c>
      <c r="T34" s="43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60"/>
      <c r="AK34" s="60"/>
      <c r="AL34" s="60"/>
      <c r="AM34" s="60"/>
      <c r="AMB34" s="0"/>
      <c r="AMC34" s="0"/>
      <c r="AMD34" s="0"/>
      <c r="AME34" s="0"/>
      <c r="AMF34" s="0"/>
      <c r="AMG34" s="0"/>
      <c r="AMH34" s="0"/>
      <c r="AMI34" s="0"/>
      <c r="AMJ34" s="0"/>
    </row>
    <row r="35" s="28" customFormat="true" ht="12.95" hidden="false" customHeight="true" outlineLevel="0" collapsed="false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60"/>
      <c r="AK35" s="60"/>
      <c r="AL35" s="60"/>
      <c r="AM35" s="60"/>
      <c r="AMB35" s="0"/>
      <c r="AMC35" s="0"/>
      <c r="AMD35" s="0"/>
      <c r="AME35" s="0"/>
      <c r="AMF35" s="0"/>
      <c r="AMG35" s="0"/>
      <c r="AMH35" s="0"/>
      <c r="AMI35" s="0"/>
      <c r="AMJ35" s="0"/>
    </row>
    <row r="36" s="28" customFormat="true" ht="12.95" hidden="false" customHeight="true" outlineLevel="0" collapsed="false">
      <c r="A36" s="73" t="s">
        <v>102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60"/>
      <c r="AK36" s="60"/>
      <c r="AL36" s="60"/>
      <c r="AM36" s="60"/>
      <c r="AMB36" s="0"/>
      <c r="AMC36" s="0"/>
      <c r="AMD36" s="0"/>
      <c r="AME36" s="0"/>
      <c r="AMF36" s="0"/>
      <c r="AMG36" s="0"/>
      <c r="AMH36" s="0"/>
      <c r="AMI36" s="0"/>
      <c r="AMJ36" s="0"/>
    </row>
    <row r="37" s="28" customFormat="true" ht="12.95" hidden="false" customHeight="true" outlineLevel="0" collapsed="false">
      <c r="A37" s="74" t="s">
        <v>103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60"/>
      <c r="AK37" s="60"/>
      <c r="AL37" s="60"/>
      <c r="AM37" s="60"/>
      <c r="AMB37" s="0"/>
      <c r="AMC37" s="0"/>
      <c r="AMD37" s="0"/>
      <c r="AME37" s="0"/>
      <c r="AMF37" s="0"/>
      <c r="AMG37" s="0"/>
      <c r="AMH37" s="0"/>
      <c r="AMI37" s="0"/>
      <c r="AMJ37" s="0"/>
    </row>
    <row r="38" s="28" customFormat="true" ht="12.95" hidden="false" customHeight="true" outlineLevel="0" collapsed="false">
      <c r="A38" s="75" t="s">
        <v>104</v>
      </c>
      <c r="B38" s="76" t="s">
        <v>105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77"/>
      <c r="P38" s="77"/>
      <c r="Q38" s="77"/>
      <c r="R38" s="77"/>
      <c r="S38" s="78" t="s">
        <v>88</v>
      </c>
      <c r="T38" s="78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60"/>
      <c r="AK38" s="60"/>
      <c r="AL38" s="60"/>
      <c r="AM38" s="60"/>
      <c r="AMB38" s="0"/>
      <c r="AMC38" s="0"/>
      <c r="AMD38" s="0"/>
      <c r="AME38" s="0"/>
      <c r="AMF38" s="0"/>
      <c r="AMG38" s="0"/>
      <c r="AMH38" s="0"/>
      <c r="AMI38" s="0"/>
      <c r="AMJ38" s="0"/>
    </row>
    <row r="39" s="28" customFormat="true" ht="12.95" hidden="false" customHeight="true" outlineLevel="0" collapsed="false">
      <c r="A39" s="79" t="s">
        <v>59</v>
      </c>
      <c r="B39" s="80" t="s">
        <v>106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64" t="s">
        <v>90</v>
      </c>
      <c r="O39" s="81" t="n">
        <f aca="false">1/12*100</f>
        <v>8.33333333333333</v>
      </c>
      <c r="P39" s="81"/>
      <c r="Q39" s="37" t="s">
        <v>87</v>
      </c>
      <c r="R39" s="69" t="s">
        <v>91</v>
      </c>
      <c r="S39" s="39" t="n">
        <f aca="false">ROUND((S34*O39/100),2)</f>
        <v>0</v>
      </c>
      <c r="T39" s="39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60"/>
      <c r="AK39" s="60"/>
      <c r="AL39" s="60"/>
      <c r="AM39" s="60"/>
      <c r="AMB39" s="0"/>
      <c r="AMC39" s="0"/>
      <c r="AMD39" s="0"/>
      <c r="AME39" s="0"/>
      <c r="AMF39" s="0"/>
      <c r="AMG39" s="0"/>
      <c r="AMH39" s="0"/>
      <c r="AMI39" s="0"/>
      <c r="AMJ39" s="0"/>
    </row>
    <row r="40" s="28" customFormat="true" ht="12.95" hidden="false" customHeight="true" outlineLevel="0" collapsed="false">
      <c r="A40" s="55" t="s">
        <v>61</v>
      </c>
      <c r="B40" s="56" t="s">
        <v>107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64" t="s">
        <v>90</v>
      </c>
      <c r="O40" s="81" t="n">
        <f aca="false">1/12*1/3*100</f>
        <v>2.77777777777778</v>
      </c>
      <c r="P40" s="81"/>
      <c r="Q40" s="37" t="s">
        <v>87</v>
      </c>
      <c r="R40" s="69" t="s">
        <v>91</v>
      </c>
      <c r="S40" s="39" t="n">
        <f aca="false">ROUND((S34*O40/100),2)</f>
        <v>0</v>
      </c>
      <c r="T40" s="39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60"/>
      <c r="AK40" s="60"/>
      <c r="AL40" s="60"/>
      <c r="AM40" s="60"/>
      <c r="AMB40" s="0"/>
      <c r="AMC40" s="0"/>
      <c r="AMD40" s="0"/>
      <c r="AME40" s="0"/>
      <c r="AMF40" s="0"/>
      <c r="AMG40" s="0"/>
      <c r="AMH40" s="0"/>
      <c r="AMI40" s="0"/>
      <c r="AMJ40" s="0"/>
    </row>
    <row r="41" s="28" customFormat="true" ht="12.95" hidden="false" customHeight="true" outlineLevel="0" collapsed="false">
      <c r="A41" s="34" t="s">
        <v>108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82" t="s">
        <v>90</v>
      </c>
      <c r="O41" s="83" t="n">
        <f aca="false">SUM(O39:O40)</f>
        <v>11.1111111111111</v>
      </c>
      <c r="P41" s="83"/>
      <c r="Q41" s="83" t="s">
        <v>87</v>
      </c>
      <c r="R41" s="84" t="s">
        <v>91</v>
      </c>
      <c r="S41" s="34" t="n">
        <f aca="false">SUM(S39:S40)</f>
        <v>0</v>
      </c>
      <c r="T41" s="34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60"/>
      <c r="AK41" s="60"/>
      <c r="AL41" s="60"/>
      <c r="AM41" s="60"/>
      <c r="AMB41" s="0"/>
      <c r="AMC41" s="0"/>
      <c r="AMD41" s="0"/>
      <c r="AME41" s="0"/>
      <c r="AMF41" s="0"/>
      <c r="AMG41" s="0"/>
      <c r="AMH41" s="0"/>
      <c r="AMI41" s="0"/>
      <c r="AMJ41" s="0"/>
    </row>
    <row r="42" s="28" customFormat="true" ht="12.95" hidden="false" customHeight="true" outlineLevel="0" collapsed="false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60"/>
      <c r="AK42" s="60"/>
      <c r="AL42" s="60"/>
      <c r="AM42" s="60"/>
      <c r="AMB42" s="0"/>
      <c r="AMC42" s="0"/>
      <c r="AMD42" s="0"/>
      <c r="AME42" s="0"/>
      <c r="AMF42" s="0"/>
      <c r="AMG42" s="0"/>
      <c r="AMH42" s="0"/>
      <c r="AMI42" s="0"/>
      <c r="AMJ42" s="0"/>
    </row>
    <row r="43" s="28" customFormat="true" ht="12.8" hidden="false" customHeight="true" outlineLevel="0" collapsed="false">
      <c r="A43" s="86" t="s">
        <v>109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60"/>
      <c r="AK43" s="60"/>
      <c r="AL43" s="60"/>
      <c r="AM43" s="60"/>
      <c r="AMB43" s="0"/>
      <c r="AMC43" s="0"/>
      <c r="AMD43" s="0"/>
      <c r="AME43" s="0"/>
      <c r="AMF43" s="0"/>
      <c r="AMG43" s="0"/>
      <c r="AMH43" s="0"/>
      <c r="AMI43" s="0"/>
      <c r="AMJ43" s="0"/>
    </row>
    <row r="44" s="88" customFormat="true" ht="12.95" hidden="false" customHeight="true" outlineLevel="0" collapsed="false">
      <c r="A44" s="87" t="s">
        <v>110</v>
      </c>
      <c r="B44" s="87" t="s">
        <v>111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77" t="s">
        <v>112</v>
      </c>
      <c r="O44" s="77"/>
      <c r="P44" s="77"/>
      <c r="Q44" s="77"/>
      <c r="R44" s="77"/>
      <c r="S44" s="77" t="s">
        <v>88</v>
      </c>
      <c r="T44" s="77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90"/>
      <c r="AK44" s="90"/>
      <c r="AL44" s="90"/>
      <c r="AM44" s="90"/>
      <c r="AMB44" s="91"/>
      <c r="AMC44" s="91"/>
      <c r="AMD44" s="91"/>
      <c r="AME44" s="91"/>
      <c r="AMF44" s="91"/>
      <c r="AMG44" s="91"/>
      <c r="AMH44" s="91"/>
      <c r="AMI44" s="91"/>
      <c r="AMJ44" s="91"/>
    </row>
    <row r="45" s="28" customFormat="true" ht="12.8" hidden="false" customHeight="false" outlineLevel="0" collapsed="false">
      <c r="A45" s="79" t="s">
        <v>59</v>
      </c>
      <c r="B45" s="56" t="s">
        <v>113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64" t="s">
        <v>90</v>
      </c>
      <c r="O45" s="81" t="n">
        <v>20</v>
      </c>
      <c r="P45" s="81"/>
      <c r="Q45" s="37" t="s">
        <v>87</v>
      </c>
      <c r="R45" s="69" t="s">
        <v>91</v>
      </c>
      <c r="S45" s="39" t="n">
        <f aca="false">ROUND((($S$34+$S$41)*O45/100),2)</f>
        <v>0</v>
      </c>
      <c r="T45" s="39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60"/>
      <c r="AK45" s="60"/>
      <c r="AL45" s="60"/>
      <c r="AM45" s="60"/>
      <c r="AMB45" s="0"/>
      <c r="AMC45" s="0"/>
      <c r="AMD45" s="0"/>
      <c r="AME45" s="0"/>
      <c r="AMF45" s="0"/>
      <c r="AMG45" s="0"/>
      <c r="AMH45" s="0"/>
      <c r="AMI45" s="0"/>
      <c r="AMJ45" s="0"/>
    </row>
    <row r="46" s="28" customFormat="true" ht="12.95" hidden="false" customHeight="true" outlineLevel="0" collapsed="false">
      <c r="A46" s="79" t="s">
        <v>61</v>
      </c>
      <c r="B46" s="56" t="s">
        <v>114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64" t="s">
        <v>90</v>
      </c>
      <c r="O46" s="81" t="n">
        <v>2.5</v>
      </c>
      <c r="P46" s="81"/>
      <c r="Q46" s="37" t="s">
        <v>87</v>
      </c>
      <c r="R46" s="69" t="s">
        <v>91</v>
      </c>
      <c r="S46" s="39" t="n">
        <f aca="false">ROUND((($S$34+$S$41)*O46/100),2)</f>
        <v>0</v>
      </c>
      <c r="T46" s="39"/>
      <c r="U46" s="71" t="s">
        <v>115</v>
      </c>
      <c r="V46" s="92" t="n">
        <f aca="false">S34+S41</f>
        <v>0</v>
      </c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60"/>
      <c r="AJ46" s="60"/>
      <c r="AK46" s="60"/>
      <c r="AL46" s="60"/>
      <c r="AO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28" customFormat="true" ht="12.95" hidden="false" customHeight="true" outlineLevel="0" collapsed="false">
      <c r="A47" s="79" t="s">
        <v>65</v>
      </c>
      <c r="B47" s="31" t="s">
        <v>116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93" t="s">
        <v>90</v>
      </c>
      <c r="O47" s="94" t="n">
        <v>0</v>
      </c>
      <c r="P47" s="94"/>
      <c r="Q47" s="94" t="s">
        <v>87</v>
      </c>
      <c r="R47" s="95" t="s">
        <v>91</v>
      </c>
      <c r="S47" s="39" t="n">
        <f aca="false">ROUND((($S$34+$S$41)*O47/100),2)</f>
        <v>0</v>
      </c>
      <c r="T47" s="39"/>
      <c r="U47" s="96" t="s">
        <v>117</v>
      </c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28" customFormat="true" ht="12.95" hidden="false" customHeight="true" outlineLevel="0" collapsed="false">
      <c r="A48" s="79" t="s">
        <v>68</v>
      </c>
      <c r="B48" s="56" t="s">
        <v>118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64" t="s">
        <v>90</v>
      </c>
      <c r="O48" s="81" t="n">
        <v>1.5</v>
      </c>
      <c r="P48" s="81"/>
      <c r="Q48" s="37" t="s">
        <v>87</v>
      </c>
      <c r="R48" s="69" t="s">
        <v>91</v>
      </c>
      <c r="S48" s="39" t="n">
        <f aca="false">ROUND((($S$34+$S$41)*O48/100),2)</f>
        <v>0</v>
      </c>
      <c r="T48" s="39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60"/>
      <c r="AK48" s="60"/>
      <c r="AL48" s="60"/>
      <c r="AM48" s="60"/>
      <c r="AMB48" s="0"/>
      <c r="AMC48" s="0"/>
      <c r="AMD48" s="0"/>
      <c r="AME48" s="0"/>
      <c r="AMF48" s="0"/>
      <c r="AMG48" s="0"/>
      <c r="AMH48" s="0"/>
      <c r="AMI48" s="0"/>
      <c r="AMJ48" s="0"/>
    </row>
    <row r="49" s="28" customFormat="true" ht="12.95" hidden="false" customHeight="true" outlineLevel="0" collapsed="false">
      <c r="A49" s="79" t="s">
        <v>97</v>
      </c>
      <c r="B49" s="31" t="s">
        <v>119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64" t="s">
        <v>90</v>
      </c>
      <c r="O49" s="81" t="n">
        <v>1</v>
      </c>
      <c r="P49" s="81"/>
      <c r="Q49" s="37" t="s">
        <v>87</v>
      </c>
      <c r="R49" s="69" t="s">
        <v>91</v>
      </c>
      <c r="S49" s="39" t="n">
        <f aca="false">ROUND((($S$34+$S$41)*O49/100),2)</f>
        <v>0</v>
      </c>
      <c r="T49" s="39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60"/>
      <c r="AK49" s="60"/>
      <c r="AL49" s="60"/>
      <c r="AM49" s="60"/>
      <c r="AMB49" s="0"/>
      <c r="AMC49" s="0"/>
      <c r="AMD49" s="0"/>
      <c r="AME49" s="0"/>
      <c r="AMF49" s="0"/>
      <c r="AMG49" s="0"/>
      <c r="AMH49" s="0"/>
      <c r="AMI49" s="0"/>
      <c r="AMJ49" s="0"/>
    </row>
    <row r="50" s="28" customFormat="true" ht="12.95" hidden="false" customHeight="true" outlineLevel="0" collapsed="false">
      <c r="A50" s="79" t="s">
        <v>120</v>
      </c>
      <c r="B50" s="56" t="s">
        <v>121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64" t="s">
        <v>90</v>
      </c>
      <c r="O50" s="81" t="n">
        <v>0.6</v>
      </c>
      <c r="P50" s="81"/>
      <c r="Q50" s="37" t="s">
        <v>87</v>
      </c>
      <c r="R50" s="69" t="s">
        <v>91</v>
      </c>
      <c r="S50" s="39" t="n">
        <f aca="false">ROUND((($S$34+$S$41)*O50/100),2)</f>
        <v>0</v>
      </c>
      <c r="T50" s="39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60"/>
      <c r="AK50" s="60"/>
      <c r="AL50" s="60"/>
      <c r="AM50" s="60"/>
      <c r="AMB50" s="0"/>
      <c r="AMC50" s="0"/>
      <c r="AMD50" s="0"/>
      <c r="AME50" s="0"/>
      <c r="AMF50" s="0"/>
      <c r="AMG50" s="0"/>
      <c r="AMH50" s="0"/>
      <c r="AMI50" s="0"/>
      <c r="AMJ50" s="0"/>
    </row>
    <row r="51" s="28" customFormat="true" ht="12.95" hidden="false" customHeight="true" outlineLevel="0" collapsed="false">
      <c r="A51" s="79" t="s">
        <v>122</v>
      </c>
      <c r="B51" s="56" t="s">
        <v>123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64" t="s">
        <v>90</v>
      </c>
      <c r="O51" s="81" t="n">
        <v>0.2</v>
      </c>
      <c r="P51" s="81"/>
      <c r="Q51" s="37" t="s">
        <v>87</v>
      </c>
      <c r="R51" s="69" t="s">
        <v>91</v>
      </c>
      <c r="S51" s="39" t="n">
        <f aca="false">ROUND((($S$34+$S$41)*O51/100),2)</f>
        <v>0</v>
      </c>
      <c r="T51" s="39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60"/>
      <c r="AK51" s="60"/>
      <c r="AL51" s="60"/>
      <c r="AM51" s="60"/>
      <c r="AMB51" s="0"/>
      <c r="AMC51" s="0"/>
      <c r="AMD51" s="0"/>
      <c r="AME51" s="0"/>
      <c r="AMF51" s="0"/>
      <c r="AMG51" s="0"/>
      <c r="AMH51" s="0"/>
      <c r="AMI51" s="0"/>
      <c r="AMJ51" s="0"/>
    </row>
    <row r="52" s="28" customFormat="true" ht="12.95" hidden="false" customHeight="true" outlineLevel="0" collapsed="false">
      <c r="A52" s="79" t="s">
        <v>99</v>
      </c>
      <c r="B52" s="56" t="s">
        <v>124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64" t="s">
        <v>90</v>
      </c>
      <c r="O52" s="81" t="n">
        <v>8</v>
      </c>
      <c r="P52" s="81"/>
      <c r="Q52" s="37" t="s">
        <v>87</v>
      </c>
      <c r="R52" s="69" t="s">
        <v>91</v>
      </c>
      <c r="S52" s="39" t="n">
        <f aca="false">ROUND((($S$34+$S$41)*O52/100),2)</f>
        <v>0</v>
      </c>
      <c r="T52" s="39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60"/>
      <c r="AK52" s="60"/>
      <c r="AL52" s="60"/>
      <c r="AM52" s="60"/>
      <c r="AMB52" s="0"/>
      <c r="AMC52" s="0"/>
      <c r="AMD52" s="0"/>
      <c r="AME52" s="0"/>
      <c r="AMF52" s="0"/>
      <c r="AMG52" s="0"/>
      <c r="AMH52" s="0"/>
      <c r="AMI52" s="0"/>
      <c r="AMJ52" s="0"/>
    </row>
    <row r="53" s="28" customFormat="true" ht="12.95" hidden="false" customHeight="true" outlineLevel="0" collapsed="false">
      <c r="A53" s="34" t="s">
        <v>125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82" t="s">
        <v>90</v>
      </c>
      <c r="O53" s="83" t="n">
        <f aca="false">SUM(O45:O52)</f>
        <v>33.8</v>
      </c>
      <c r="P53" s="83"/>
      <c r="Q53" s="83" t="s">
        <v>87</v>
      </c>
      <c r="R53" s="84" t="s">
        <v>91</v>
      </c>
      <c r="S53" s="34" t="n">
        <f aca="false">SUM(S45:S52)</f>
        <v>0</v>
      </c>
      <c r="T53" s="34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60"/>
      <c r="AK53" s="60"/>
      <c r="AL53" s="60"/>
      <c r="AM53" s="60"/>
      <c r="AMB53" s="0"/>
      <c r="AMC53" s="0"/>
      <c r="AMD53" s="0"/>
      <c r="AME53" s="0"/>
      <c r="AMF53" s="0"/>
      <c r="AMG53" s="0"/>
      <c r="AMH53" s="0"/>
      <c r="AMI53" s="0"/>
      <c r="AMJ53" s="0"/>
    </row>
    <row r="54" s="28" customFormat="true" ht="12.95" hidden="false" customHeight="true" outlineLevel="0" collapsed="false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60"/>
      <c r="AK54" s="60"/>
      <c r="AL54" s="60"/>
      <c r="AM54" s="60"/>
      <c r="AMB54" s="0"/>
      <c r="AMC54" s="0"/>
      <c r="AMD54" s="0"/>
      <c r="AME54" s="0"/>
      <c r="AMF54" s="0"/>
      <c r="AMG54" s="0"/>
      <c r="AMH54" s="0"/>
      <c r="AMI54" s="0"/>
      <c r="AMJ54" s="0"/>
    </row>
    <row r="55" s="28" customFormat="true" ht="12.95" hidden="false" customHeight="true" outlineLevel="0" collapsed="false">
      <c r="A55" s="98" t="s">
        <v>126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60"/>
      <c r="AK55" s="60"/>
      <c r="AL55" s="60"/>
      <c r="AM55" s="60"/>
      <c r="AMB55" s="0"/>
      <c r="AMC55" s="0"/>
      <c r="AMD55" s="0"/>
      <c r="AME55" s="0"/>
      <c r="AMF55" s="0"/>
      <c r="AMG55" s="0"/>
      <c r="AMH55" s="0"/>
      <c r="AMI55" s="0"/>
      <c r="AMJ55" s="0"/>
    </row>
    <row r="56" s="28" customFormat="true" ht="12.95" hidden="false" customHeight="true" outlineLevel="0" collapsed="false">
      <c r="A56" s="75" t="s">
        <v>127</v>
      </c>
      <c r="B56" s="76" t="s">
        <v>128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99" t="s">
        <v>88</v>
      </c>
      <c r="T56" s="99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60"/>
      <c r="AK56" s="60"/>
      <c r="AL56" s="60"/>
      <c r="AM56" s="60"/>
      <c r="AMB56" s="0"/>
      <c r="AMC56" s="0"/>
      <c r="AMD56" s="0"/>
      <c r="AME56" s="0"/>
      <c r="AMF56" s="0"/>
      <c r="AMG56" s="0"/>
      <c r="AMH56" s="0"/>
      <c r="AMI56" s="0"/>
      <c r="AMJ56" s="0"/>
    </row>
    <row r="57" s="28" customFormat="true" ht="12.95" hidden="false" customHeight="true" outlineLevel="0" collapsed="false">
      <c r="A57" s="55" t="s">
        <v>59</v>
      </c>
      <c r="B57" s="56" t="s">
        <v>129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100" t="n">
        <v>0</v>
      </c>
      <c r="P57" s="100"/>
      <c r="Q57" s="100"/>
      <c r="R57" s="100"/>
      <c r="S57" s="68" t="n">
        <f aca="false">IF(O57&lt;&gt;0,(O57*44) -(S28*0.06),0)</f>
        <v>0</v>
      </c>
      <c r="T57" s="68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60"/>
      <c r="AK57" s="60"/>
      <c r="AL57" s="60"/>
      <c r="AM57" s="60"/>
      <c r="AMB57" s="0"/>
      <c r="AMC57" s="0"/>
      <c r="AMD57" s="0"/>
      <c r="AME57" s="0"/>
      <c r="AMF57" s="0"/>
      <c r="AMG57" s="0"/>
      <c r="AMH57" s="0"/>
      <c r="AMI57" s="0"/>
      <c r="AMJ57" s="0"/>
    </row>
    <row r="58" s="28" customFormat="true" ht="12.95" hidden="false" customHeight="true" outlineLevel="0" collapsed="false">
      <c r="A58" s="55" t="s">
        <v>61</v>
      </c>
      <c r="B58" s="56" t="s">
        <v>130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100" t="n">
        <v>0</v>
      </c>
      <c r="P58" s="100"/>
      <c r="Q58" s="100"/>
      <c r="R58" s="100"/>
      <c r="S58" s="68" t="n">
        <f aca="false">(O58*22)-0.2*(O58*22)</f>
        <v>0</v>
      </c>
      <c r="T58" s="68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60"/>
      <c r="AK58" s="60"/>
      <c r="AL58" s="60"/>
      <c r="AM58" s="60"/>
      <c r="AMB58" s="0"/>
      <c r="AMC58" s="0"/>
      <c r="AMD58" s="0"/>
      <c r="AME58" s="0"/>
      <c r="AMF58" s="0"/>
      <c r="AMG58" s="0"/>
      <c r="AMH58" s="0"/>
      <c r="AMI58" s="0"/>
      <c r="AMJ58" s="0"/>
    </row>
    <row r="59" s="28" customFormat="true" ht="12.95" hidden="false" customHeight="true" outlineLevel="0" collapsed="false">
      <c r="A59" s="55" t="s">
        <v>65</v>
      </c>
      <c r="B59" s="56" t="s">
        <v>131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101"/>
      <c r="T59" s="101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60"/>
      <c r="AK59" s="60"/>
      <c r="AL59" s="60"/>
      <c r="AM59" s="60"/>
      <c r="AMB59" s="0"/>
      <c r="AMC59" s="0"/>
      <c r="AMD59" s="0"/>
      <c r="AME59" s="0"/>
      <c r="AMF59" s="0"/>
      <c r="AMG59" s="0"/>
      <c r="AMH59" s="0"/>
      <c r="AMI59" s="0"/>
      <c r="AMJ59" s="0"/>
    </row>
    <row r="60" s="28" customFormat="true" ht="12.95" hidden="false" customHeight="true" outlineLevel="0" collapsed="false">
      <c r="A60" s="55" t="s">
        <v>68</v>
      </c>
      <c r="B60" s="56" t="s">
        <v>132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101"/>
      <c r="T60" s="101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60"/>
      <c r="AK60" s="60"/>
      <c r="AL60" s="60"/>
      <c r="AM60" s="60"/>
      <c r="AMB60" s="0"/>
      <c r="AMC60" s="0"/>
      <c r="AMD60" s="0"/>
      <c r="AME60" s="0"/>
      <c r="AMF60" s="0"/>
      <c r="AMG60" s="0"/>
      <c r="AMH60" s="0"/>
      <c r="AMI60" s="0"/>
      <c r="AMJ60" s="0"/>
    </row>
    <row r="61" s="28" customFormat="true" ht="12.95" hidden="false" customHeight="true" outlineLevel="0" collapsed="false">
      <c r="A61" s="63" t="s">
        <v>133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43" t="n">
        <f aca="false">SUM(S57:S60)</f>
        <v>0</v>
      </c>
      <c r="T61" s="43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60"/>
      <c r="AK61" s="60"/>
      <c r="AL61" s="60"/>
      <c r="AM61" s="60"/>
      <c r="AMB61" s="0"/>
      <c r="AMC61" s="0"/>
      <c r="AMD61" s="0"/>
      <c r="AME61" s="0"/>
      <c r="AMF61" s="0"/>
      <c r="AMG61" s="0"/>
      <c r="AMH61" s="0"/>
      <c r="AMI61" s="0"/>
      <c r="AMJ61" s="0"/>
    </row>
    <row r="62" s="28" customFormat="true" ht="12.95" hidden="false" customHeight="true" outlineLevel="0" collapsed="false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102" t="s">
        <v>134</v>
      </c>
      <c r="V62" s="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60"/>
      <c r="AK62" s="60"/>
      <c r="AL62" s="60"/>
      <c r="AM62" s="60"/>
      <c r="AMB62" s="0"/>
      <c r="AMC62" s="0"/>
      <c r="AMD62" s="0"/>
      <c r="AME62" s="0"/>
      <c r="AMF62" s="0"/>
      <c r="AMG62" s="0"/>
      <c r="AMH62" s="0"/>
      <c r="AMI62" s="0"/>
      <c r="AMJ62" s="0"/>
    </row>
    <row r="63" s="28" customFormat="true" ht="12.95" hidden="false" customHeight="true" outlineLevel="0" collapsed="false">
      <c r="A63" s="103" t="s">
        <v>135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60"/>
      <c r="AK63" s="60"/>
      <c r="AL63" s="60"/>
      <c r="AM63" s="60"/>
      <c r="AMB63" s="0"/>
      <c r="AMC63" s="0"/>
      <c r="AMD63" s="0"/>
      <c r="AME63" s="0"/>
      <c r="AMF63" s="0"/>
      <c r="AMG63" s="0"/>
      <c r="AMH63" s="0"/>
      <c r="AMI63" s="0"/>
      <c r="AMJ63" s="0"/>
    </row>
    <row r="64" s="28" customFormat="true" ht="12.95" hidden="false" customHeight="true" outlineLevel="0" collapsed="false">
      <c r="A64" s="104" t="n">
        <v>2</v>
      </c>
      <c r="B64" s="105" t="s">
        <v>136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 t="s">
        <v>88</v>
      </c>
      <c r="T64" s="106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60"/>
      <c r="AK64" s="60"/>
      <c r="AL64" s="60"/>
      <c r="AM64" s="60"/>
      <c r="AMB64" s="107"/>
      <c r="AMC64" s="107"/>
      <c r="AMD64" s="107"/>
      <c r="AME64" s="107"/>
      <c r="AMF64" s="107"/>
      <c r="AMG64" s="107"/>
      <c r="AMH64" s="107"/>
      <c r="AMI64" s="107"/>
      <c r="AMJ64" s="107"/>
    </row>
    <row r="65" s="28" customFormat="true" ht="12.95" hidden="false" customHeight="true" outlineLevel="0" collapsed="false">
      <c r="A65" s="104" t="s">
        <v>104</v>
      </c>
      <c r="B65" s="108" t="s">
        <v>105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9" t="n">
        <f aca="false">S41</f>
        <v>0</v>
      </c>
      <c r="T65" s="109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60"/>
      <c r="AK65" s="60"/>
      <c r="AL65" s="60"/>
      <c r="AM65" s="60"/>
      <c r="AMB65" s="107"/>
      <c r="AMC65" s="107"/>
      <c r="AMD65" s="107"/>
      <c r="AME65" s="107"/>
      <c r="AMF65" s="107"/>
      <c r="AMG65" s="107"/>
      <c r="AMH65" s="107"/>
      <c r="AMI65" s="107"/>
      <c r="AMJ65" s="107"/>
    </row>
    <row r="66" s="28" customFormat="true" ht="12.95" hidden="false" customHeight="true" outlineLevel="0" collapsed="false">
      <c r="A66" s="104" t="s">
        <v>110</v>
      </c>
      <c r="B66" s="108" t="s">
        <v>111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9" t="n">
        <f aca="false">S53</f>
        <v>0</v>
      </c>
      <c r="T66" s="109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60"/>
      <c r="AK66" s="60"/>
      <c r="AL66" s="60"/>
      <c r="AM66" s="60"/>
      <c r="AMB66" s="107"/>
      <c r="AMC66" s="107"/>
      <c r="AMD66" s="107"/>
      <c r="AME66" s="107"/>
      <c r="AMF66" s="107"/>
      <c r="AMG66" s="107"/>
      <c r="AMH66" s="107"/>
      <c r="AMI66" s="107"/>
      <c r="AMJ66" s="107"/>
    </row>
    <row r="67" s="28" customFormat="true" ht="12.95" hidden="false" customHeight="true" outlineLevel="0" collapsed="false">
      <c r="A67" s="104" t="s">
        <v>127</v>
      </c>
      <c r="B67" s="108" t="s">
        <v>128</v>
      </c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9" t="n">
        <f aca="false">S61</f>
        <v>0</v>
      </c>
      <c r="T67" s="109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60"/>
      <c r="AK67" s="60"/>
      <c r="AL67" s="60"/>
      <c r="AM67" s="60"/>
      <c r="AMB67" s="107"/>
      <c r="AMC67" s="107"/>
      <c r="AMD67" s="107"/>
      <c r="AME67" s="107"/>
      <c r="AMF67" s="107"/>
      <c r="AMG67" s="107"/>
      <c r="AMH67" s="107"/>
      <c r="AMI67" s="107"/>
      <c r="AMJ67" s="107"/>
    </row>
    <row r="68" s="28" customFormat="true" ht="12.95" hidden="false" customHeight="true" outlineLevel="0" collapsed="false">
      <c r="A68" s="110" t="s">
        <v>137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1" t="n">
        <f aca="false">SUM(S64:S67)</f>
        <v>0</v>
      </c>
      <c r="T68" s="111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60"/>
      <c r="AK68" s="60"/>
      <c r="AL68" s="60"/>
      <c r="AM68" s="60"/>
      <c r="AMB68" s="107"/>
      <c r="AMC68" s="107"/>
      <c r="AMD68" s="107"/>
      <c r="AME68" s="107"/>
      <c r="AMF68" s="107"/>
      <c r="AMG68" s="107"/>
      <c r="AMH68" s="107"/>
      <c r="AMI68" s="107"/>
      <c r="AMJ68" s="107"/>
    </row>
    <row r="69" s="28" customFormat="true" ht="12.95" hidden="false" customHeight="true" outlineLevel="0" collapsed="false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60"/>
      <c r="AK69" s="60"/>
      <c r="AL69" s="60"/>
      <c r="AM69" s="60"/>
      <c r="AMB69" s="107"/>
      <c r="AMC69" s="107"/>
      <c r="AMD69" s="107"/>
      <c r="AME69" s="107"/>
      <c r="AMF69" s="107"/>
      <c r="AMG69" s="107"/>
      <c r="AMH69" s="107"/>
      <c r="AMI69" s="107"/>
      <c r="AMJ69" s="107"/>
    </row>
    <row r="70" s="28" customFormat="true" ht="12.95" hidden="false" customHeight="true" outlineLevel="0" collapsed="false">
      <c r="A70" s="73" t="s">
        <v>138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60"/>
      <c r="AK70" s="60"/>
      <c r="AL70" s="60"/>
      <c r="AM70" s="60"/>
      <c r="AMB70" s="107"/>
      <c r="AMC70" s="107"/>
      <c r="AMD70" s="107"/>
      <c r="AME70" s="107"/>
      <c r="AMF70" s="107"/>
      <c r="AMG70" s="107"/>
      <c r="AMH70" s="107"/>
      <c r="AMI70" s="107"/>
      <c r="AMJ70" s="107"/>
    </row>
    <row r="71" s="28" customFormat="true" ht="12.95" hidden="false" customHeight="true" outlineLevel="0" collapsed="false">
      <c r="A71" s="112" t="n">
        <v>3</v>
      </c>
      <c r="B71" s="78" t="s">
        <v>139</v>
      </c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99" t="s">
        <v>88</v>
      </c>
      <c r="T71" s="99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60"/>
      <c r="AK71" s="60"/>
      <c r="AL71" s="60"/>
      <c r="AM71" s="60"/>
      <c r="AMB71" s="107"/>
      <c r="AMC71" s="107"/>
      <c r="AMD71" s="107"/>
      <c r="AME71" s="107"/>
      <c r="AMF71" s="107"/>
      <c r="AMG71" s="107"/>
      <c r="AMH71" s="107"/>
      <c r="AMI71" s="107"/>
      <c r="AMJ71" s="107"/>
    </row>
    <row r="72" s="28" customFormat="true" ht="12.95" hidden="false" customHeight="true" outlineLevel="0" collapsed="false">
      <c r="A72" s="79" t="s">
        <v>59</v>
      </c>
      <c r="B72" s="56" t="s">
        <v>140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64" t="s">
        <v>90</v>
      </c>
      <c r="O72" s="113" t="n">
        <f aca="false">(0.2019)*1/12*100</f>
        <v>1.6825</v>
      </c>
      <c r="P72" s="107"/>
      <c r="Q72" s="37" t="s">
        <v>87</v>
      </c>
      <c r="R72" s="69" t="s">
        <v>91</v>
      </c>
      <c r="S72" s="39" t="n">
        <f aca="false">ROUND(($S$34*O72/100),2)</f>
        <v>0</v>
      </c>
      <c r="T72" s="39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60"/>
      <c r="AK72" s="60"/>
      <c r="AL72" s="60"/>
      <c r="AM72" s="60"/>
      <c r="AMB72" s="107"/>
      <c r="AMC72" s="107"/>
      <c r="AMD72" s="107"/>
      <c r="AME72" s="107"/>
      <c r="AMF72" s="107"/>
      <c r="AMG72" s="107"/>
      <c r="AMH72" s="107"/>
      <c r="AMI72" s="107"/>
      <c r="AMJ72" s="107"/>
    </row>
    <row r="73" s="28" customFormat="true" ht="12.95" hidden="false" customHeight="true" outlineLevel="0" collapsed="false">
      <c r="A73" s="79" t="s">
        <v>61</v>
      </c>
      <c r="B73" s="56" t="s">
        <v>141</v>
      </c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64" t="s">
        <v>90</v>
      </c>
      <c r="O73" s="113" t="n">
        <f aca="false">O72*O52/100</f>
        <v>0.1346</v>
      </c>
      <c r="P73" s="107"/>
      <c r="Q73" s="37" t="s">
        <v>87</v>
      </c>
      <c r="R73" s="69" t="s">
        <v>91</v>
      </c>
      <c r="S73" s="39" t="n">
        <f aca="false">ROUND(($S$34*O73/100),2)</f>
        <v>0</v>
      </c>
      <c r="T73" s="39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60"/>
      <c r="AK73" s="60"/>
      <c r="AL73" s="60"/>
      <c r="AM73" s="60"/>
      <c r="AMB73" s="107"/>
      <c r="AMC73" s="107"/>
      <c r="AMD73" s="107"/>
      <c r="AME73" s="107"/>
      <c r="AMF73" s="107"/>
      <c r="AMG73" s="107"/>
      <c r="AMH73" s="107"/>
      <c r="AMI73" s="107"/>
      <c r="AMJ73" s="107"/>
    </row>
    <row r="74" s="28" customFormat="true" ht="12.95" hidden="false" customHeight="true" outlineLevel="0" collapsed="false">
      <c r="A74" s="79" t="s">
        <v>65</v>
      </c>
      <c r="B74" s="31" t="s">
        <v>142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4" t="s">
        <v>90</v>
      </c>
      <c r="O74" s="113" t="n">
        <f aca="false">((0.0168)*(0.4+0.1)*0.08)*100</f>
        <v>0.0672</v>
      </c>
      <c r="P74" s="107"/>
      <c r="Q74" s="37" t="s">
        <v>87</v>
      </c>
      <c r="R74" s="69" t="s">
        <v>91</v>
      </c>
      <c r="S74" s="39" t="n">
        <f aca="false">ROUND(($S$34*O74/100),2)</f>
        <v>0</v>
      </c>
      <c r="T74" s="39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60"/>
      <c r="AK74" s="60"/>
      <c r="AL74" s="60"/>
      <c r="AM74" s="60"/>
      <c r="AMB74" s="107"/>
      <c r="AMC74" s="107"/>
      <c r="AMD74" s="107"/>
      <c r="AME74" s="107"/>
      <c r="AMF74" s="107"/>
      <c r="AMG74" s="107"/>
      <c r="AMH74" s="107"/>
      <c r="AMI74" s="107"/>
      <c r="AMJ74" s="107"/>
    </row>
    <row r="75" s="28" customFormat="true" ht="12.95" hidden="false" customHeight="true" outlineLevel="0" collapsed="false">
      <c r="A75" s="79" t="s">
        <v>68</v>
      </c>
      <c r="B75" s="56" t="s">
        <v>143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64" t="s">
        <v>90</v>
      </c>
      <c r="O75" s="113" t="n">
        <f aca="false">((0.2019)*(7/30)/12)*100</f>
        <v>0.392583333333333</v>
      </c>
      <c r="P75" s="107"/>
      <c r="Q75" s="37" t="s">
        <v>87</v>
      </c>
      <c r="R75" s="69" t="s">
        <v>91</v>
      </c>
      <c r="S75" s="39" t="n">
        <f aca="false">ROUND(($S$34*O75/100),2)</f>
        <v>0</v>
      </c>
      <c r="T75" s="39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60"/>
      <c r="AK75" s="60"/>
      <c r="AL75" s="60"/>
      <c r="AM75" s="60"/>
      <c r="AMB75" s="107"/>
      <c r="AMC75" s="107"/>
      <c r="AMD75" s="107"/>
      <c r="AME75" s="107"/>
      <c r="AMF75" s="107"/>
      <c r="AMG75" s="107"/>
      <c r="AMH75" s="107"/>
      <c r="AMI75" s="107"/>
      <c r="AMJ75" s="107"/>
    </row>
    <row r="76" s="28" customFormat="true" ht="12.95" hidden="false" customHeight="true" outlineLevel="0" collapsed="false">
      <c r="A76" s="79" t="s">
        <v>97</v>
      </c>
      <c r="B76" s="31" t="s">
        <v>144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4" t="s">
        <v>90</v>
      </c>
      <c r="O76" s="113" t="n">
        <f aca="false">O53*O75/100</f>
        <v>0.132693166666667</v>
      </c>
      <c r="P76" s="107"/>
      <c r="Q76" s="37" t="s">
        <v>87</v>
      </c>
      <c r="R76" s="69" t="s">
        <v>91</v>
      </c>
      <c r="S76" s="39" t="n">
        <f aca="false">ROUND(($S$34*O76/100),2)</f>
        <v>0</v>
      </c>
      <c r="T76" s="39"/>
      <c r="U76" s="70" t="s">
        <v>145</v>
      </c>
      <c r="V76" s="7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60"/>
      <c r="AK76" s="60"/>
      <c r="AL76" s="60"/>
      <c r="AM76" s="60"/>
      <c r="AMB76" s="107"/>
      <c r="AMC76" s="107"/>
      <c r="AMD76" s="107"/>
      <c r="AME76" s="107"/>
      <c r="AMF76" s="107"/>
      <c r="AMG76" s="107"/>
      <c r="AMH76" s="107"/>
      <c r="AMI76" s="107"/>
      <c r="AMJ76" s="107"/>
    </row>
    <row r="77" s="28" customFormat="true" ht="12.95" hidden="false" customHeight="true" outlineLevel="0" collapsed="false">
      <c r="A77" s="79" t="s">
        <v>120</v>
      </c>
      <c r="B77" s="56" t="s">
        <v>146</v>
      </c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64" t="s">
        <v>90</v>
      </c>
      <c r="O77" s="113" t="n">
        <f aca="false">O75*O52*(0.4+0.1)/100</f>
        <v>0.0157033333333333</v>
      </c>
      <c r="P77" s="107"/>
      <c r="Q77" s="37" t="s">
        <v>87</v>
      </c>
      <c r="R77" s="69" t="s">
        <v>91</v>
      </c>
      <c r="S77" s="39" t="n">
        <f aca="false">ROUND(($S$34*O77/100),2)</f>
        <v>0</v>
      </c>
      <c r="T77" s="39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60"/>
      <c r="AK77" s="60"/>
      <c r="AL77" s="60"/>
      <c r="AM77" s="60"/>
      <c r="AMB77" s="107"/>
      <c r="AMC77" s="107"/>
      <c r="AMD77" s="107"/>
      <c r="AME77" s="107"/>
      <c r="AMF77" s="107"/>
      <c r="AMG77" s="107"/>
      <c r="AMH77" s="107"/>
      <c r="AMI77" s="107"/>
      <c r="AMJ77" s="107"/>
    </row>
    <row r="78" s="28" customFormat="true" ht="12.95" hidden="false" customHeight="true" outlineLevel="0" collapsed="false">
      <c r="A78" s="34" t="s">
        <v>147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82" t="s">
        <v>90</v>
      </c>
      <c r="O78" s="83" t="n">
        <f aca="false">SUM(O72:O77)</f>
        <v>2.42527983333333</v>
      </c>
      <c r="P78" s="83"/>
      <c r="Q78" s="83" t="s">
        <v>87</v>
      </c>
      <c r="R78" s="114" t="s">
        <v>91</v>
      </c>
      <c r="S78" s="34" t="n">
        <f aca="false">SUM(S72:S77)</f>
        <v>0</v>
      </c>
      <c r="T78" s="34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60"/>
      <c r="AK78" s="60"/>
      <c r="AL78" s="60"/>
      <c r="AM78" s="60"/>
      <c r="AMB78" s="107"/>
      <c r="AMC78" s="107"/>
      <c r="AMD78" s="107"/>
      <c r="AME78" s="107"/>
      <c r="AMF78" s="107"/>
      <c r="AMG78" s="107"/>
      <c r="AMH78" s="107"/>
      <c r="AMI78" s="107"/>
      <c r="AMJ78" s="107"/>
    </row>
    <row r="79" s="28" customFormat="true" ht="12.95" hidden="false" customHeight="true" outlineLevel="0" collapsed="false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60"/>
      <c r="AK79" s="60"/>
      <c r="AL79" s="60"/>
      <c r="AM79" s="60"/>
      <c r="AMB79" s="107"/>
      <c r="AMC79" s="107"/>
      <c r="AMD79" s="107"/>
      <c r="AME79" s="107"/>
      <c r="AMF79" s="107"/>
      <c r="AMG79" s="107"/>
      <c r="AMH79" s="107"/>
      <c r="AMI79" s="107"/>
      <c r="AMJ79" s="107"/>
    </row>
    <row r="80" s="28" customFormat="true" ht="12.95" hidden="false" customHeight="true" outlineLevel="0" collapsed="false">
      <c r="A80" s="73" t="s">
        <v>148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60"/>
      <c r="AK80" s="60"/>
      <c r="AL80" s="60"/>
      <c r="AM80" s="60"/>
      <c r="AMB80" s="107"/>
      <c r="AMC80" s="107"/>
      <c r="AMD80" s="107"/>
      <c r="AME80" s="107"/>
      <c r="AMF80" s="107"/>
      <c r="AMG80" s="107"/>
      <c r="AMH80" s="107"/>
      <c r="AMI80" s="107"/>
      <c r="AMJ80" s="107"/>
    </row>
    <row r="81" s="28" customFormat="true" ht="12.95" hidden="false" customHeight="true" outlineLevel="0" collapsed="false">
      <c r="A81" s="98" t="s">
        <v>149</v>
      </c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60"/>
      <c r="AK81" s="60"/>
      <c r="AL81" s="60"/>
      <c r="AM81" s="60"/>
      <c r="AMB81" s="107"/>
      <c r="AMC81" s="107"/>
      <c r="AMD81" s="107"/>
      <c r="AME81" s="107"/>
      <c r="AMF81" s="107"/>
      <c r="AMG81" s="107"/>
      <c r="AMH81" s="107"/>
      <c r="AMI81" s="107"/>
      <c r="AMJ81" s="107"/>
    </row>
    <row r="82" s="28" customFormat="true" ht="12.95" hidden="false" customHeight="true" outlineLevel="0" collapsed="false">
      <c r="A82" s="77" t="s">
        <v>150</v>
      </c>
      <c r="B82" s="77" t="s">
        <v>151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 t="s">
        <v>88</v>
      </c>
      <c r="T82" s="77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60"/>
      <c r="AK82" s="60"/>
      <c r="AL82" s="60"/>
      <c r="AM82" s="60"/>
      <c r="AMB82" s="107"/>
      <c r="AMC82" s="107"/>
      <c r="AMD82" s="107"/>
      <c r="AME82" s="107"/>
      <c r="AMF82" s="107"/>
      <c r="AMG82" s="107"/>
      <c r="AMH82" s="107"/>
      <c r="AMI82" s="107"/>
      <c r="AMJ82" s="107"/>
    </row>
    <row r="83" s="28" customFormat="true" ht="12.95" hidden="false" customHeight="true" outlineLevel="0" collapsed="false">
      <c r="A83" s="79" t="s">
        <v>59</v>
      </c>
      <c r="B83" s="56" t="s">
        <v>152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64" t="s">
        <v>90</v>
      </c>
      <c r="O83" s="81" t="n">
        <f aca="false">1/12*100</f>
        <v>8.33333333333333</v>
      </c>
      <c r="P83" s="81"/>
      <c r="Q83" s="37" t="s">
        <v>87</v>
      </c>
      <c r="R83" s="69" t="s">
        <v>91</v>
      </c>
      <c r="S83" s="39" t="n">
        <f aca="false">ROUND((S$34*O83/100),2)</f>
        <v>0</v>
      </c>
      <c r="T83" s="39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60"/>
      <c r="AK83" s="60"/>
      <c r="AL83" s="60"/>
      <c r="AM83" s="60"/>
      <c r="AMB83" s="107"/>
      <c r="AMC83" s="107"/>
      <c r="AMD83" s="107"/>
      <c r="AME83" s="107"/>
      <c r="AMF83" s="107"/>
      <c r="AMG83" s="107"/>
      <c r="AMH83" s="107"/>
      <c r="AMI83" s="107"/>
      <c r="AMJ83" s="107"/>
    </row>
    <row r="84" s="28" customFormat="true" ht="12.95" hidden="false" customHeight="true" outlineLevel="0" collapsed="false">
      <c r="A84" s="79" t="s">
        <v>61</v>
      </c>
      <c r="B84" s="56" t="s">
        <v>153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64" t="s">
        <v>90</v>
      </c>
      <c r="O84" s="81" t="n">
        <f aca="false">8/30/12*100</f>
        <v>2.22222222222222</v>
      </c>
      <c r="P84" s="81"/>
      <c r="Q84" s="37" t="s">
        <v>87</v>
      </c>
      <c r="R84" s="69" t="s">
        <v>91</v>
      </c>
      <c r="S84" s="39" t="n">
        <f aca="false">ROUND((S$34*O84/100),2)</f>
        <v>0</v>
      </c>
      <c r="T84" s="39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60"/>
      <c r="AK84" s="60"/>
      <c r="AL84" s="60"/>
      <c r="AM84" s="60"/>
      <c r="AMB84" s="107"/>
      <c r="AMC84" s="107"/>
      <c r="AMD84" s="107"/>
      <c r="AME84" s="107"/>
      <c r="AMF84" s="107"/>
      <c r="AMG84" s="107"/>
      <c r="AMH84" s="107"/>
      <c r="AMI84" s="107"/>
      <c r="AMJ84" s="107"/>
    </row>
    <row r="85" s="28" customFormat="true" ht="12.95" hidden="false" customHeight="true" outlineLevel="0" collapsed="false">
      <c r="A85" s="79" t="s">
        <v>65</v>
      </c>
      <c r="B85" s="31" t="s">
        <v>154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4" t="s">
        <v>90</v>
      </c>
      <c r="O85" s="81" t="n">
        <f aca="false">20/30/12*0.015*100</f>
        <v>0.0833333333333333</v>
      </c>
      <c r="P85" s="81"/>
      <c r="Q85" s="37" t="s">
        <v>87</v>
      </c>
      <c r="R85" s="69" t="s">
        <v>91</v>
      </c>
      <c r="S85" s="39" t="n">
        <f aca="false">ROUND((S$34*O85/100),2)</f>
        <v>0</v>
      </c>
      <c r="T85" s="39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60"/>
      <c r="AK85" s="60"/>
      <c r="AL85" s="60"/>
      <c r="AM85" s="60"/>
      <c r="AMB85" s="107"/>
      <c r="AMC85" s="107"/>
      <c r="AMD85" s="107"/>
      <c r="AME85" s="107"/>
      <c r="AMF85" s="107"/>
      <c r="AMG85" s="107"/>
      <c r="AMH85" s="107"/>
      <c r="AMI85" s="107"/>
      <c r="AMJ85" s="107"/>
    </row>
    <row r="86" s="28" customFormat="true" ht="12.95" hidden="false" customHeight="true" outlineLevel="0" collapsed="false">
      <c r="A86" s="79" t="s">
        <v>68</v>
      </c>
      <c r="B86" s="56" t="s">
        <v>155</v>
      </c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64" t="s">
        <v>90</v>
      </c>
      <c r="O86" s="81" t="n">
        <f aca="false">(15/30)/12*0.0086*100</f>
        <v>0.0358333333333333</v>
      </c>
      <c r="P86" s="81"/>
      <c r="Q86" s="37" t="s">
        <v>87</v>
      </c>
      <c r="R86" s="69" t="s">
        <v>91</v>
      </c>
      <c r="S86" s="39" t="n">
        <f aca="false">ROUND((S$34*O86/100),2)</f>
        <v>0</v>
      </c>
      <c r="T86" s="39"/>
      <c r="U86" s="70" t="s">
        <v>145</v>
      </c>
      <c r="V86" s="7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60"/>
      <c r="AK86" s="60"/>
      <c r="AL86" s="60"/>
      <c r="AM86" s="60"/>
      <c r="AMB86" s="107"/>
      <c r="AMC86" s="107"/>
      <c r="AMD86" s="107"/>
      <c r="AME86" s="107"/>
      <c r="AMF86" s="107"/>
      <c r="AMG86" s="107"/>
      <c r="AMH86" s="107"/>
      <c r="AMI86" s="107"/>
      <c r="AMJ86" s="107"/>
    </row>
    <row r="87" s="28" customFormat="true" ht="12.95" hidden="false" customHeight="true" outlineLevel="0" collapsed="false">
      <c r="A87" s="79" t="s">
        <v>97</v>
      </c>
      <c r="B87" s="56" t="s">
        <v>156</v>
      </c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64" t="s">
        <v>90</v>
      </c>
      <c r="O87" s="81" t="n">
        <f aca="false">(6/12)*0.368*0.622*0.812*((1.86/31)/12)*100</f>
        <v>0.046465888</v>
      </c>
      <c r="P87" s="81"/>
      <c r="Q87" s="37" t="s">
        <v>87</v>
      </c>
      <c r="R87" s="69" t="s">
        <v>91</v>
      </c>
      <c r="S87" s="39" t="n">
        <f aca="false">ROUND((S$34*O87/100),2)</f>
        <v>0</v>
      </c>
      <c r="T87" s="39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60"/>
      <c r="AK87" s="60"/>
      <c r="AL87" s="60"/>
      <c r="AM87" s="60"/>
      <c r="AMB87" s="107"/>
      <c r="AMC87" s="107"/>
      <c r="AMD87" s="107"/>
      <c r="AME87" s="107"/>
      <c r="AMF87" s="107"/>
      <c r="AMG87" s="107"/>
      <c r="AMH87" s="107"/>
      <c r="AMI87" s="107"/>
      <c r="AMJ87" s="107"/>
    </row>
    <row r="88" s="28" customFormat="true" ht="12.95" hidden="false" customHeight="true" outlineLevel="0" collapsed="false">
      <c r="A88" s="79" t="s">
        <v>120</v>
      </c>
      <c r="B88" s="56" t="s">
        <v>157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64" t="s">
        <v>90</v>
      </c>
      <c r="O88" s="81"/>
      <c r="P88" s="81"/>
      <c r="Q88" s="37" t="s">
        <v>87</v>
      </c>
      <c r="R88" s="69" t="s">
        <v>91</v>
      </c>
      <c r="S88" s="39" t="n">
        <f aca="false">ROUND((S$34*O88/100),2)</f>
        <v>0</v>
      </c>
      <c r="T88" s="39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60"/>
      <c r="AK88" s="60"/>
      <c r="AL88" s="60"/>
      <c r="AM88" s="60"/>
      <c r="AMB88" s="107"/>
      <c r="AMC88" s="107"/>
      <c r="AMD88" s="107"/>
      <c r="AME88" s="107"/>
      <c r="AMF88" s="107"/>
      <c r="AMG88" s="107"/>
      <c r="AMH88" s="107"/>
      <c r="AMI88" s="107"/>
      <c r="AMJ88" s="107"/>
    </row>
    <row r="89" s="28" customFormat="true" ht="12.95" hidden="false" customHeight="true" outlineLevel="0" collapsed="false">
      <c r="A89" s="34" t="s">
        <v>158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82" t="s">
        <v>90</v>
      </c>
      <c r="O89" s="83" t="n">
        <f aca="false">SUM(O83:O88)</f>
        <v>10.7211881102222</v>
      </c>
      <c r="P89" s="83"/>
      <c r="Q89" s="83" t="s">
        <v>87</v>
      </c>
      <c r="R89" s="114" t="s">
        <v>91</v>
      </c>
      <c r="S89" s="34" t="n">
        <f aca="false">SUM(S83:S88)</f>
        <v>0</v>
      </c>
      <c r="T89" s="34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60"/>
      <c r="AK89" s="60"/>
      <c r="AL89" s="60"/>
      <c r="AM89" s="60"/>
      <c r="AMB89" s="107"/>
      <c r="AMC89" s="107"/>
      <c r="AMD89" s="107"/>
      <c r="AME89" s="107"/>
      <c r="AMF89" s="107"/>
      <c r="AMG89" s="107"/>
      <c r="AMH89" s="107"/>
      <c r="AMI89" s="107"/>
      <c r="AMJ89" s="107"/>
    </row>
    <row r="90" s="28" customFormat="true" ht="12.95" hidden="false" customHeight="true" outlineLevel="0" collapsed="false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60"/>
      <c r="AK90" s="60"/>
      <c r="AL90" s="60"/>
      <c r="AM90" s="60"/>
      <c r="AMB90" s="107"/>
      <c r="AMC90" s="107"/>
      <c r="AMD90" s="107"/>
      <c r="AME90" s="107"/>
      <c r="AMF90" s="107"/>
      <c r="AMG90" s="107"/>
      <c r="AMH90" s="107"/>
      <c r="AMI90" s="107"/>
      <c r="AMJ90" s="107"/>
    </row>
    <row r="91" s="28" customFormat="true" ht="12.95" hidden="false" customHeight="true" outlineLevel="0" collapsed="false">
      <c r="A91" s="98" t="s">
        <v>159</v>
      </c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60"/>
      <c r="AK91" s="60"/>
      <c r="AL91" s="60"/>
      <c r="AM91" s="60"/>
      <c r="AMB91" s="107"/>
      <c r="AMC91" s="107"/>
      <c r="AMD91" s="107"/>
      <c r="AME91" s="107"/>
      <c r="AMF91" s="107"/>
      <c r="AMG91" s="107"/>
      <c r="AMH91" s="107"/>
      <c r="AMI91" s="107"/>
      <c r="AMJ91" s="107"/>
    </row>
    <row r="92" s="28" customFormat="true" ht="12.95" hidden="false" customHeight="true" outlineLevel="0" collapsed="false">
      <c r="A92" s="77" t="s">
        <v>160</v>
      </c>
      <c r="B92" s="77" t="s">
        <v>161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 t="s">
        <v>88</v>
      </c>
      <c r="T92" s="77"/>
      <c r="V92" s="115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60"/>
      <c r="AK92" s="60"/>
      <c r="AL92" s="60"/>
      <c r="AM92" s="60"/>
      <c r="AMB92" s="107"/>
      <c r="AMC92" s="107"/>
      <c r="AMD92" s="107"/>
      <c r="AME92" s="107"/>
      <c r="AMF92" s="107"/>
      <c r="AMG92" s="107"/>
      <c r="AMH92" s="107"/>
      <c r="AMI92" s="107"/>
      <c r="AMJ92" s="107"/>
    </row>
    <row r="93" s="28" customFormat="true" ht="12.95" hidden="false" customHeight="true" outlineLevel="0" collapsed="false">
      <c r="A93" s="79" t="s">
        <v>59</v>
      </c>
      <c r="B93" s="56" t="s">
        <v>162</v>
      </c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64" t="s">
        <v>90</v>
      </c>
      <c r="O93" s="81" t="n">
        <v>0</v>
      </c>
      <c r="P93" s="81"/>
      <c r="Q93" s="37" t="s">
        <v>87</v>
      </c>
      <c r="R93" s="69" t="s">
        <v>91</v>
      </c>
      <c r="S93" s="116" t="n">
        <f aca="false">(((S28+S29)/220)*15.22+((((S28+S29)/220)*15.22)*O93))*W93</f>
        <v>0</v>
      </c>
      <c r="T93" s="116"/>
      <c r="U93" s="117"/>
      <c r="V93" s="117"/>
      <c r="W93" s="35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60"/>
      <c r="AK93" s="60"/>
      <c r="AL93" s="60"/>
      <c r="AM93" s="60"/>
      <c r="AMB93" s="107"/>
      <c r="AMC93" s="107"/>
      <c r="AMD93" s="107"/>
      <c r="AME93" s="107"/>
      <c r="AMF93" s="107"/>
      <c r="AMG93" s="107"/>
      <c r="AMH93" s="107"/>
      <c r="AMI93" s="107"/>
      <c r="AMJ93" s="107"/>
    </row>
    <row r="94" s="28" customFormat="true" ht="12.95" hidden="false" customHeight="true" outlineLevel="0" collapsed="false">
      <c r="A94" s="34" t="s">
        <v>163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82" t="s">
        <v>90</v>
      </c>
      <c r="O94" s="83" t="n">
        <f aca="false">SUM(O93:O93)</f>
        <v>0</v>
      </c>
      <c r="P94" s="83"/>
      <c r="Q94" s="83" t="s">
        <v>87</v>
      </c>
      <c r="R94" s="114" t="s">
        <v>91</v>
      </c>
      <c r="S94" s="118" t="n">
        <f aca="false">S93</f>
        <v>0</v>
      </c>
      <c r="T94" s="118"/>
      <c r="U94" s="117"/>
      <c r="V94" s="117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60"/>
      <c r="AK94" s="60"/>
      <c r="AL94" s="60"/>
      <c r="AM94" s="60"/>
      <c r="AMB94" s="107"/>
      <c r="AMC94" s="107"/>
      <c r="AMD94" s="107"/>
      <c r="AME94" s="107"/>
      <c r="AMF94" s="107"/>
      <c r="AMG94" s="107"/>
      <c r="AMH94" s="107"/>
      <c r="AMI94" s="107"/>
      <c r="AMJ94" s="107"/>
    </row>
    <row r="95" s="28" customFormat="true" ht="12.95" hidden="false" customHeight="true" outlineLevel="0" collapsed="false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119"/>
      <c r="V95" s="119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60"/>
      <c r="AK95" s="60"/>
      <c r="AL95" s="60"/>
      <c r="AM95" s="60"/>
      <c r="AMB95" s="107"/>
      <c r="AMC95" s="107"/>
      <c r="AMD95" s="107"/>
      <c r="AME95" s="107"/>
      <c r="AMF95" s="107"/>
      <c r="AMG95" s="107"/>
      <c r="AMH95" s="107"/>
      <c r="AMI95" s="107"/>
      <c r="AMJ95" s="107"/>
    </row>
    <row r="96" s="28" customFormat="true" ht="12.95" hidden="false" customHeight="true" outlineLevel="0" collapsed="false">
      <c r="A96" s="103" t="s">
        <v>164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60"/>
      <c r="AK96" s="60"/>
      <c r="AL96" s="60"/>
      <c r="AM96" s="60"/>
      <c r="AMB96" s="107"/>
      <c r="AMC96" s="107"/>
      <c r="AMD96" s="107"/>
      <c r="AME96" s="107"/>
      <c r="AMF96" s="107"/>
      <c r="AMG96" s="107"/>
      <c r="AMH96" s="107"/>
      <c r="AMI96" s="107"/>
      <c r="AMJ96" s="107"/>
    </row>
    <row r="97" s="28" customFormat="true" ht="12.95" hidden="false" customHeight="true" outlineLevel="0" collapsed="false">
      <c r="A97" s="104" t="n">
        <v>2</v>
      </c>
      <c r="B97" s="105" t="s">
        <v>136</v>
      </c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6" t="s">
        <v>88</v>
      </c>
      <c r="T97" s="106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60"/>
      <c r="AK97" s="60"/>
      <c r="AL97" s="60"/>
      <c r="AM97" s="60"/>
      <c r="AMB97" s="107"/>
      <c r="AMC97" s="107"/>
      <c r="AMD97" s="107"/>
      <c r="AME97" s="107"/>
      <c r="AMF97" s="107"/>
      <c r="AMG97" s="107"/>
      <c r="AMH97" s="107"/>
      <c r="AMI97" s="107"/>
      <c r="AMJ97" s="107"/>
    </row>
    <row r="98" s="28" customFormat="true" ht="12.95" hidden="false" customHeight="true" outlineLevel="0" collapsed="false">
      <c r="A98" s="104" t="s">
        <v>150</v>
      </c>
      <c r="B98" s="108" t="s">
        <v>165</v>
      </c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9" t="n">
        <f aca="false">S89</f>
        <v>0</v>
      </c>
      <c r="T98" s="109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60"/>
      <c r="AK98" s="60"/>
      <c r="AL98" s="60"/>
      <c r="AM98" s="60"/>
      <c r="AMB98" s="107"/>
      <c r="AMC98" s="107"/>
      <c r="AMD98" s="107"/>
      <c r="AME98" s="107"/>
      <c r="AMF98" s="107"/>
      <c r="AMG98" s="107"/>
      <c r="AMH98" s="107"/>
      <c r="AMI98" s="107"/>
      <c r="AMJ98" s="107"/>
    </row>
    <row r="99" s="28" customFormat="true" ht="12.95" hidden="false" customHeight="true" outlineLevel="0" collapsed="false">
      <c r="A99" s="104" t="s">
        <v>160</v>
      </c>
      <c r="B99" s="108" t="s">
        <v>166</v>
      </c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9" t="n">
        <f aca="false">S94</f>
        <v>0</v>
      </c>
      <c r="T99" s="109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60"/>
      <c r="AK99" s="60"/>
      <c r="AL99" s="60"/>
      <c r="AM99" s="60"/>
      <c r="AMB99" s="107"/>
      <c r="AMC99" s="107"/>
      <c r="AMD99" s="107"/>
      <c r="AME99" s="107"/>
      <c r="AMF99" s="107"/>
      <c r="AMG99" s="107"/>
      <c r="AMH99" s="107"/>
      <c r="AMI99" s="107"/>
      <c r="AMJ99" s="107"/>
    </row>
    <row r="100" s="28" customFormat="true" ht="12.95" hidden="false" customHeight="true" outlineLevel="0" collapsed="false">
      <c r="A100" s="110" t="s">
        <v>167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1" t="n">
        <f aca="false">SUM(S97:S99)</f>
        <v>0</v>
      </c>
      <c r="T100" s="111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60"/>
      <c r="AK100" s="60"/>
      <c r="AL100" s="60"/>
      <c r="AM100" s="60"/>
      <c r="AMB100" s="107"/>
      <c r="AMC100" s="107"/>
      <c r="AMD100" s="107"/>
      <c r="AME100" s="107"/>
      <c r="AMF100" s="107"/>
      <c r="AMG100" s="107"/>
      <c r="AMH100" s="107"/>
      <c r="AMI100" s="107"/>
      <c r="AMJ100" s="107"/>
    </row>
    <row r="101" s="28" customFormat="true" ht="12.95" hidden="false" customHeight="true" outlineLevel="0" collapsed="false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60"/>
      <c r="AK101" s="60"/>
      <c r="AL101" s="60"/>
      <c r="AM101" s="60"/>
      <c r="AMB101" s="107"/>
      <c r="AMC101" s="107"/>
      <c r="AMD101" s="107"/>
      <c r="AME101" s="107"/>
      <c r="AMF101" s="107"/>
      <c r="AMG101" s="107"/>
      <c r="AMH101" s="107"/>
      <c r="AMI101" s="107"/>
      <c r="AMJ101" s="107"/>
    </row>
    <row r="102" s="28" customFormat="true" ht="12.95" hidden="false" customHeight="true" outlineLevel="0" collapsed="false">
      <c r="A102" s="120" t="s">
        <v>168</v>
      </c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60"/>
      <c r="AK102" s="60"/>
      <c r="AL102" s="60"/>
      <c r="AM102" s="60"/>
      <c r="AMB102" s="107"/>
      <c r="AMC102" s="107"/>
      <c r="AMD102" s="107"/>
      <c r="AME102" s="107"/>
      <c r="AMF102" s="107"/>
      <c r="AMG102" s="107"/>
      <c r="AMH102" s="107"/>
      <c r="AMI102" s="107"/>
      <c r="AMJ102" s="107"/>
    </row>
    <row r="103" s="28" customFormat="true" ht="12.95" hidden="false" customHeight="true" outlineLevel="0" collapsed="false">
      <c r="A103" s="112" t="n">
        <v>5</v>
      </c>
      <c r="B103" s="76" t="s">
        <v>169</v>
      </c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99" t="s">
        <v>88</v>
      </c>
      <c r="T103" s="99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60"/>
      <c r="AK103" s="60"/>
      <c r="AL103" s="60"/>
      <c r="AM103" s="60"/>
      <c r="AMB103" s="107"/>
      <c r="AMC103" s="107"/>
      <c r="AMD103" s="107"/>
      <c r="AME103" s="107"/>
      <c r="AMF103" s="107"/>
      <c r="AMG103" s="107"/>
      <c r="AMH103" s="107"/>
      <c r="AMI103" s="107"/>
      <c r="AMJ103" s="107"/>
    </row>
    <row r="104" s="28" customFormat="true" ht="12.8" hidden="false" customHeight="false" outlineLevel="0" collapsed="false">
      <c r="A104" s="112" t="s">
        <v>59</v>
      </c>
      <c r="B104" s="56" t="s">
        <v>170</v>
      </c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101" t="n">
        <f aca="false">UNIFORMES!E10</f>
        <v>0</v>
      </c>
      <c r="T104" s="101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60"/>
      <c r="AK104" s="60"/>
      <c r="AL104" s="60"/>
      <c r="AM104" s="60"/>
      <c r="AMB104" s="107"/>
      <c r="AMC104" s="107"/>
      <c r="AMD104" s="107"/>
      <c r="AME104" s="107"/>
      <c r="AMF104" s="107"/>
      <c r="AMG104" s="107"/>
      <c r="AMH104" s="107"/>
      <c r="AMI104" s="107"/>
      <c r="AMJ104" s="107"/>
    </row>
    <row r="105" s="28" customFormat="true" ht="12.8" hidden="false" customHeight="false" outlineLevel="0" collapsed="false">
      <c r="A105" s="78" t="s">
        <v>61</v>
      </c>
      <c r="B105" s="56" t="s">
        <v>171</v>
      </c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121" t="n">
        <v>0</v>
      </c>
      <c r="T105" s="121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60"/>
      <c r="AK105" s="60"/>
      <c r="AL105" s="60"/>
      <c r="AM105" s="60"/>
      <c r="AMB105" s="107"/>
      <c r="AMC105" s="107"/>
      <c r="AMD105" s="107"/>
      <c r="AME105" s="107"/>
      <c r="AMF105" s="107"/>
      <c r="AMG105" s="107"/>
      <c r="AMH105" s="107"/>
      <c r="AMI105" s="107"/>
      <c r="AMJ105" s="107"/>
    </row>
    <row r="106" s="28" customFormat="true" ht="12.8" hidden="false" customHeight="false" outlineLevel="0" collapsed="false">
      <c r="A106" s="122" t="s">
        <v>65</v>
      </c>
      <c r="B106" s="123" t="s">
        <v>172</v>
      </c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4" t="n">
        <v>0</v>
      </c>
      <c r="T106" s="124"/>
      <c r="V106" s="7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60"/>
      <c r="AK106" s="60"/>
      <c r="AL106" s="60"/>
      <c r="AM106" s="60"/>
      <c r="AMB106" s="107"/>
      <c r="AMC106" s="107"/>
      <c r="AMD106" s="107"/>
      <c r="AME106" s="107"/>
      <c r="AMF106" s="107"/>
      <c r="AMG106" s="107"/>
      <c r="AMH106" s="107"/>
      <c r="AMI106" s="107"/>
      <c r="AMJ106" s="107"/>
    </row>
    <row r="107" s="28" customFormat="true" ht="12.8" hidden="false" customHeight="false" outlineLevel="0" collapsed="false">
      <c r="A107" s="122" t="s">
        <v>68</v>
      </c>
      <c r="B107" s="123" t="s">
        <v>173</v>
      </c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4" t="n">
        <v>0</v>
      </c>
      <c r="T107" s="124"/>
      <c r="V107" s="0"/>
      <c r="W107" s="125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60"/>
      <c r="AK107" s="60"/>
      <c r="AL107" s="60"/>
      <c r="AM107" s="60"/>
      <c r="AMB107" s="107"/>
      <c r="AMC107" s="107"/>
      <c r="AMD107" s="107"/>
      <c r="AME107" s="107"/>
      <c r="AMF107" s="107"/>
      <c r="AMG107" s="107"/>
      <c r="AMH107" s="107"/>
      <c r="AMI107" s="107"/>
      <c r="AMJ107" s="107"/>
    </row>
    <row r="108" s="28" customFormat="true" ht="12.8" hidden="false" customHeight="false" outlineLevel="0" collapsed="false">
      <c r="A108" s="126"/>
      <c r="B108" s="127" t="s">
        <v>174</v>
      </c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8" t="n">
        <f aca="false">SUM(S104:S107)</f>
        <v>0</v>
      </c>
      <c r="T108" s="128"/>
      <c r="V108" s="30"/>
      <c r="W108" s="0"/>
      <c r="X108" s="30"/>
      <c r="Y108" s="30"/>
      <c r="Z108" s="30"/>
      <c r="AA108" s="0"/>
      <c r="AB108" s="30"/>
      <c r="AC108" s="30"/>
      <c r="AD108" s="30"/>
      <c r="AE108" s="30"/>
      <c r="AF108" s="30"/>
      <c r="AG108" s="30"/>
      <c r="AH108" s="30"/>
      <c r="AI108" s="30"/>
      <c r="AJ108" s="60"/>
      <c r="AK108" s="60"/>
      <c r="AL108" s="60"/>
      <c r="AM108" s="60"/>
      <c r="AMB108" s="107"/>
      <c r="AMC108" s="107"/>
      <c r="AMD108" s="107"/>
      <c r="AME108" s="107"/>
      <c r="AMF108" s="107"/>
      <c r="AMG108" s="107"/>
      <c r="AMH108" s="107"/>
      <c r="AMI108" s="107"/>
      <c r="AMJ108" s="107"/>
    </row>
    <row r="109" s="28" customFormat="true" ht="12.8" hidden="false" customHeight="false" outlineLevel="0" collapsed="false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60"/>
      <c r="AK109" s="60"/>
      <c r="AL109" s="60"/>
      <c r="AM109" s="60"/>
      <c r="AMB109" s="107"/>
      <c r="AMC109" s="107"/>
      <c r="AMD109" s="107"/>
      <c r="AME109" s="107"/>
      <c r="AMF109" s="107"/>
      <c r="AMG109" s="107"/>
      <c r="AMH109" s="107"/>
      <c r="AMI109" s="107"/>
      <c r="AMJ109" s="107"/>
    </row>
    <row r="110" s="28" customFormat="true" ht="12.8" hidden="false" customHeight="true" outlineLevel="0" collapsed="false">
      <c r="A110" s="130" t="s">
        <v>175</v>
      </c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60"/>
      <c r="AK110" s="60"/>
      <c r="AL110" s="60"/>
      <c r="AM110" s="60"/>
      <c r="AMB110" s="107"/>
      <c r="AMC110" s="107"/>
      <c r="AMD110" s="107"/>
      <c r="AME110" s="107"/>
      <c r="AMF110" s="107"/>
      <c r="AMG110" s="107"/>
      <c r="AMH110" s="107"/>
      <c r="AMI110" s="107"/>
      <c r="AMJ110" s="107"/>
    </row>
    <row r="111" s="28" customFormat="true" ht="12.95" hidden="false" customHeight="true" outlineLevel="0" collapsed="false">
      <c r="A111" s="131" t="n">
        <v>6</v>
      </c>
      <c r="B111" s="132" t="s">
        <v>176</v>
      </c>
      <c r="C111" s="132"/>
      <c r="D111" s="132"/>
      <c r="E111" s="132"/>
      <c r="F111" s="132"/>
      <c r="G111" s="132"/>
      <c r="H111" s="132"/>
      <c r="I111" s="132"/>
      <c r="J111" s="132"/>
      <c r="K111" s="132"/>
      <c r="L111" s="133" t="s">
        <v>112</v>
      </c>
      <c r="M111" s="133"/>
      <c r="N111" s="133"/>
      <c r="O111" s="133" t="s">
        <v>177</v>
      </c>
      <c r="P111" s="133"/>
      <c r="Q111" s="133"/>
      <c r="R111" s="133"/>
      <c r="S111" s="133"/>
      <c r="T111" s="133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s="28" customFormat="true" ht="23.85" hidden="false" customHeight="true" outlineLevel="0" collapsed="false">
      <c r="A112" s="79" t="s">
        <v>59</v>
      </c>
      <c r="B112" s="134" t="s">
        <v>178</v>
      </c>
      <c r="C112" s="134"/>
      <c r="D112" s="134"/>
      <c r="E112" s="134"/>
      <c r="F112" s="134"/>
      <c r="G112" s="134"/>
      <c r="H112" s="134"/>
      <c r="I112" s="134"/>
      <c r="J112" s="134"/>
      <c r="K112" s="134"/>
      <c r="L112" s="135" t="n">
        <v>0</v>
      </c>
      <c r="M112" s="135"/>
      <c r="N112" s="135"/>
      <c r="O112" s="34" t="n">
        <f aca="false">O129*L112/100</f>
        <v>0</v>
      </c>
      <c r="P112" s="34"/>
      <c r="Q112" s="34"/>
      <c r="R112" s="34"/>
      <c r="S112" s="34"/>
      <c r="T112" s="34"/>
      <c r="U112" s="70" t="s">
        <v>145</v>
      </c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s="28" customFormat="true" ht="23.85" hidden="false" customHeight="true" outlineLevel="0" collapsed="false">
      <c r="A113" s="79" t="s">
        <v>61</v>
      </c>
      <c r="B113" s="136" t="s">
        <v>179</v>
      </c>
      <c r="C113" s="136"/>
      <c r="D113" s="136"/>
      <c r="E113" s="136"/>
      <c r="F113" s="136"/>
      <c r="G113" s="136"/>
      <c r="H113" s="136"/>
      <c r="I113" s="136"/>
      <c r="J113" s="136"/>
      <c r="K113" s="136"/>
      <c r="L113" s="135" t="n">
        <v>0</v>
      </c>
      <c r="M113" s="135"/>
      <c r="N113" s="135"/>
      <c r="O113" s="34" t="n">
        <f aca="false">(O129+O112)*L113/100</f>
        <v>0</v>
      </c>
      <c r="P113" s="34"/>
      <c r="Q113" s="34"/>
      <c r="R113" s="34"/>
      <c r="S113" s="34"/>
      <c r="T113" s="34"/>
      <c r="U113" s="70" t="s">
        <v>145</v>
      </c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s="28" customFormat="true" ht="13.5" hidden="false" customHeight="true" outlineLevel="0" collapsed="false">
      <c r="A114" s="79" t="s">
        <v>65</v>
      </c>
      <c r="B114" s="56" t="s">
        <v>180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34" t="n">
        <f aca="false">L115+L118</f>
        <v>8.65</v>
      </c>
      <c r="M114" s="34"/>
      <c r="N114" s="34"/>
      <c r="O114" s="34" t="n">
        <f aca="false">O115+O118</f>
        <v>0</v>
      </c>
      <c r="P114" s="34"/>
      <c r="Q114" s="34"/>
      <c r="R114" s="34"/>
      <c r="S114" s="34"/>
      <c r="T114" s="34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s="28" customFormat="true" ht="13.5" hidden="false" customHeight="true" outlineLevel="0" collapsed="false">
      <c r="A115" s="39"/>
      <c r="B115" s="32" t="s">
        <v>181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4" t="n">
        <f aca="false">L117+L116</f>
        <v>3.65</v>
      </c>
      <c r="M115" s="34"/>
      <c r="N115" s="34"/>
      <c r="O115" s="34" t="n">
        <f aca="false">O117+O116</f>
        <v>0</v>
      </c>
      <c r="P115" s="34"/>
      <c r="Q115" s="34"/>
      <c r="R115" s="34"/>
      <c r="S115" s="34"/>
      <c r="T115" s="34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s="28" customFormat="true" ht="13.5" hidden="false" customHeight="true" outlineLevel="0" collapsed="false">
      <c r="A116" s="39"/>
      <c r="B116" s="56" t="s">
        <v>182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137" t="n">
        <v>0.65</v>
      </c>
      <c r="M116" s="137"/>
      <c r="N116" s="137"/>
      <c r="O116" s="39" t="n">
        <f aca="false">L116/100*O132</f>
        <v>0</v>
      </c>
      <c r="P116" s="39"/>
      <c r="Q116" s="39"/>
      <c r="R116" s="39"/>
      <c r="S116" s="39"/>
      <c r="T116" s="39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s="28" customFormat="true" ht="13.5" hidden="false" customHeight="true" outlineLevel="0" collapsed="false">
      <c r="A117" s="39"/>
      <c r="B117" s="56" t="s">
        <v>183</v>
      </c>
      <c r="C117" s="56"/>
      <c r="D117" s="56"/>
      <c r="E117" s="56"/>
      <c r="F117" s="56"/>
      <c r="G117" s="56"/>
      <c r="H117" s="56"/>
      <c r="I117" s="56"/>
      <c r="J117" s="56"/>
      <c r="K117" s="56"/>
      <c r="L117" s="137" t="n">
        <v>3</v>
      </c>
      <c r="M117" s="137"/>
      <c r="N117" s="137"/>
      <c r="O117" s="39" t="n">
        <f aca="false">L117/100*O132</f>
        <v>0</v>
      </c>
      <c r="P117" s="39"/>
      <c r="Q117" s="39"/>
      <c r="R117" s="39"/>
      <c r="S117" s="39"/>
      <c r="T117" s="39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s="28" customFormat="true" ht="13.5" hidden="false" customHeight="true" outlineLevel="0" collapsed="false">
      <c r="A118" s="39"/>
      <c r="B118" s="32" t="s">
        <v>184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29" t="n">
        <f aca="false">SUM(L119:N119)</f>
        <v>5</v>
      </c>
      <c r="M118" s="29"/>
      <c r="N118" s="29"/>
      <c r="O118" s="34" t="n">
        <f aca="false">O119</f>
        <v>0</v>
      </c>
      <c r="P118" s="34"/>
      <c r="Q118" s="34"/>
      <c r="R118" s="34"/>
      <c r="S118" s="34"/>
      <c r="T118" s="34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s="28" customFormat="true" ht="13.5" hidden="false" customHeight="true" outlineLevel="0" collapsed="false">
      <c r="A119" s="39"/>
      <c r="B119" s="56" t="s">
        <v>185</v>
      </c>
      <c r="C119" s="56"/>
      <c r="D119" s="56"/>
      <c r="E119" s="56"/>
      <c r="F119" s="56"/>
      <c r="G119" s="56"/>
      <c r="H119" s="56"/>
      <c r="I119" s="56"/>
      <c r="J119" s="56"/>
      <c r="K119" s="56"/>
      <c r="L119" s="137" t="n">
        <v>5</v>
      </c>
      <c r="M119" s="137"/>
      <c r="N119" s="137"/>
      <c r="O119" s="39" t="n">
        <f aca="false">L119/100*O132</f>
        <v>0</v>
      </c>
      <c r="P119" s="39"/>
      <c r="Q119" s="39"/>
      <c r="R119" s="39"/>
      <c r="S119" s="39"/>
      <c r="T119" s="39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s="28" customFormat="true" ht="13.5" hidden="false" customHeight="true" outlineLevel="0" collapsed="false">
      <c r="A120" s="31"/>
      <c r="B120" s="34" t="s">
        <v>186</v>
      </c>
      <c r="C120" s="34"/>
      <c r="D120" s="34"/>
      <c r="E120" s="34"/>
      <c r="F120" s="34"/>
      <c r="G120" s="34"/>
      <c r="H120" s="34"/>
      <c r="I120" s="34"/>
      <c r="J120" s="34"/>
      <c r="K120" s="34"/>
      <c r="L120" s="46" t="n">
        <f aca="false">L112+L113+L114</f>
        <v>8.65</v>
      </c>
      <c r="M120" s="46"/>
      <c r="N120" s="46"/>
      <c r="O120" s="34" t="n">
        <f aca="false">O112+O115+O118+O113</f>
        <v>0</v>
      </c>
      <c r="P120" s="34"/>
      <c r="Q120" s="34"/>
      <c r="R120" s="34"/>
      <c r="S120" s="34"/>
      <c r="T120" s="34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s="28" customFormat="true" ht="13.5" hidden="false" customHeight="true" outlineLevel="0" collapsed="false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s="28" customFormat="true" ht="13.5" hidden="false" customHeight="true" outlineLevel="0" collapsed="false">
      <c r="A122" s="138" t="s">
        <v>187</v>
      </c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s="28" customFormat="true" ht="12.95" hidden="false" customHeight="true" outlineLevel="0" collapsed="false">
      <c r="A123" s="139"/>
      <c r="B123" s="140" t="s">
        <v>188</v>
      </c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33" t="s">
        <v>189</v>
      </c>
      <c r="P123" s="133"/>
      <c r="Q123" s="133"/>
      <c r="R123" s="133"/>
      <c r="S123" s="133"/>
      <c r="T123" s="133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s="28" customFormat="true" ht="12.95" hidden="false" customHeight="true" outlineLevel="0" collapsed="false">
      <c r="A124" s="79" t="s">
        <v>59</v>
      </c>
      <c r="B124" s="56" t="s">
        <v>190</v>
      </c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39" t="n">
        <f aca="false">S34</f>
        <v>0</v>
      </c>
      <c r="P124" s="39"/>
      <c r="Q124" s="39"/>
      <c r="R124" s="39"/>
      <c r="S124" s="39"/>
      <c r="T124" s="39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s="28" customFormat="true" ht="18" hidden="false" customHeight="true" outlineLevel="0" collapsed="false">
      <c r="A125" s="79" t="s">
        <v>61</v>
      </c>
      <c r="B125" s="56" t="s">
        <v>191</v>
      </c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39" t="n">
        <f aca="false">S68</f>
        <v>0</v>
      </c>
      <c r="P125" s="39"/>
      <c r="Q125" s="39"/>
      <c r="R125" s="39"/>
      <c r="S125" s="39"/>
      <c r="T125" s="39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MB125" s="0"/>
      <c r="AMC125" s="0"/>
      <c r="AMD125" s="0"/>
      <c r="AME125" s="0"/>
      <c r="AMF125" s="0"/>
      <c r="AMG125" s="0"/>
      <c r="AMH125" s="0"/>
      <c r="AMI125" s="0"/>
      <c r="AMJ125" s="0"/>
    </row>
    <row r="126" s="28" customFormat="true" ht="12.75" hidden="false" customHeight="true" outlineLevel="0" collapsed="false">
      <c r="A126" s="79" t="s">
        <v>65</v>
      </c>
      <c r="B126" s="56" t="s">
        <v>192</v>
      </c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39" t="n">
        <f aca="false">S78</f>
        <v>0</v>
      </c>
      <c r="P126" s="39"/>
      <c r="Q126" s="39"/>
      <c r="R126" s="39"/>
      <c r="S126" s="39"/>
      <c r="T126" s="39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MB126" s="0"/>
      <c r="AMC126" s="0"/>
      <c r="AMD126" s="0"/>
      <c r="AME126" s="0"/>
      <c r="AMF126" s="0"/>
      <c r="AMG126" s="0"/>
      <c r="AMH126" s="0"/>
      <c r="AMI126" s="0"/>
      <c r="AMJ126" s="0"/>
    </row>
    <row r="127" s="28" customFormat="true" ht="12.95" hidden="false" customHeight="true" outlineLevel="0" collapsed="false">
      <c r="A127" s="79" t="s">
        <v>68</v>
      </c>
      <c r="B127" s="56" t="s">
        <v>193</v>
      </c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39" t="n">
        <f aca="false">S100</f>
        <v>0</v>
      </c>
      <c r="P127" s="39"/>
      <c r="Q127" s="39"/>
      <c r="R127" s="39"/>
      <c r="S127" s="39"/>
      <c r="T127" s="39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MB127" s="0"/>
      <c r="AMC127" s="0"/>
      <c r="AMD127" s="0"/>
      <c r="AME127" s="0"/>
      <c r="AMF127" s="0"/>
      <c r="AMG127" s="0"/>
      <c r="AMH127" s="0"/>
      <c r="AMI127" s="0"/>
      <c r="AMJ127" s="0"/>
    </row>
    <row r="128" s="28" customFormat="true" ht="12.95" hidden="false" customHeight="true" outlineLevel="0" collapsed="false">
      <c r="A128" s="79" t="s">
        <v>97</v>
      </c>
      <c r="B128" s="56" t="s">
        <v>194</v>
      </c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39" t="n">
        <f aca="false">S108</f>
        <v>0</v>
      </c>
      <c r="P128" s="39"/>
      <c r="Q128" s="39"/>
      <c r="R128" s="39"/>
      <c r="S128" s="39"/>
      <c r="T128" s="39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MB128" s="0"/>
      <c r="AMC128" s="0"/>
      <c r="AMD128" s="0"/>
      <c r="AME128" s="0"/>
      <c r="AMF128" s="0"/>
      <c r="AMG128" s="0"/>
      <c r="AMH128" s="0"/>
      <c r="AMI128" s="0"/>
      <c r="AMJ128" s="0"/>
    </row>
    <row r="129" s="28" customFormat="true" ht="12.95" hidden="false" customHeight="true" outlineLevel="0" collapsed="false">
      <c r="A129" s="34" t="s">
        <v>195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 t="n">
        <f aca="false">O124+O125+O126+O127+O128</f>
        <v>0</v>
      </c>
      <c r="P129" s="34"/>
      <c r="Q129" s="34"/>
      <c r="R129" s="34"/>
      <c r="S129" s="34"/>
      <c r="T129" s="34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MB129" s="0"/>
      <c r="AMC129" s="0"/>
      <c r="AMD129" s="0"/>
      <c r="AME129" s="0"/>
      <c r="AMF129" s="0"/>
      <c r="AMG129" s="0"/>
      <c r="AMH129" s="0"/>
      <c r="AMI129" s="0"/>
      <c r="AMJ129" s="0"/>
    </row>
    <row r="130" s="28" customFormat="true" ht="12.95" hidden="false" customHeight="true" outlineLevel="0" collapsed="false">
      <c r="A130" s="79" t="s">
        <v>120</v>
      </c>
      <c r="B130" s="56" t="s">
        <v>196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39" t="n">
        <f aca="false">O112+O113</f>
        <v>0</v>
      </c>
      <c r="P130" s="39"/>
      <c r="Q130" s="39"/>
      <c r="R130" s="39"/>
      <c r="S130" s="39"/>
      <c r="T130" s="39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MB130" s="0"/>
      <c r="AMC130" s="0"/>
      <c r="AMD130" s="0"/>
      <c r="AME130" s="0"/>
      <c r="AMF130" s="0"/>
      <c r="AMG130" s="0"/>
      <c r="AMH130" s="0"/>
      <c r="AMI130" s="0"/>
      <c r="AMJ130" s="0"/>
    </row>
    <row r="131" s="28" customFormat="true" ht="12.95" hidden="false" customHeight="true" outlineLevel="0" collapsed="false">
      <c r="A131" s="79" t="s">
        <v>122</v>
      </c>
      <c r="B131" s="56" t="s">
        <v>197</v>
      </c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141" t="n">
        <f aca="false">O132-O130-O129</f>
        <v>0</v>
      </c>
      <c r="P131" s="141"/>
      <c r="Q131" s="141"/>
      <c r="R131" s="141"/>
      <c r="S131" s="141"/>
      <c r="T131" s="141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MB131" s="0"/>
      <c r="AMC131" s="0"/>
      <c r="AMD131" s="0"/>
      <c r="AME131" s="0"/>
      <c r="AMF131" s="0"/>
      <c r="AMG131" s="0"/>
      <c r="AMH131" s="0"/>
      <c r="AMI131" s="0"/>
      <c r="AMJ131" s="0"/>
    </row>
    <row r="132" s="28" customFormat="true" ht="12.95" hidden="false" customHeight="true" outlineLevel="0" collapsed="false">
      <c r="A132" s="31"/>
      <c r="B132" s="142" t="s">
        <v>198</v>
      </c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 t="n">
        <f aca="false">(O129+O130)/(1-L114%)</f>
        <v>0</v>
      </c>
      <c r="P132" s="142"/>
      <c r="Q132" s="142"/>
      <c r="R132" s="142"/>
      <c r="S132" s="142"/>
      <c r="T132" s="142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MB132" s="0"/>
      <c r="AMC132" s="0"/>
      <c r="AMD132" s="0"/>
      <c r="AME132" s="0"/>
      <c r="AMF132" s="0"/>
      <c r="AMG132" s="0"/>
      <c r="AMH132" s="0"/>
      <c r="AMI132" s="0"/>
      <c r="AMJ132" s="0"/>
    </row>
    <row r="133" s="28" customFormat="true" ht="12.95" hidden="false" customHeight="true" outlineLevel="0" collapsed="false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MB133" s="0"/>
      <c r="AMC133" s="0"/>
      <c r="AMD133" s="0"/>
      <c r="AME133" s="0"/>
      <c r="AMF133" s="0"/>
      <c r="AMG133" s="0"/>
      <c r="AMH133" s="0"/>
      <c r="AMI133" s="0"/>
      <c r="AMJ133" s="0"/>
    </row>
    <row r="134" s="28" customFormat="true" ht="53.25" hidden="false" customHeight="true" outlineLevel="0" collapsed="false">
      <c r="A134" s="143" t="s">
        <v>199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MB134" s="0"/>
      <c r="AMC134" s="0"/>
      <c r="AMD134" s="0"/>
      <c r="AME134" s="0"/>
      <c r="AMF134" s="0"/>
      <c r="AMG134" s="0"/>
      <c r="AMH134" s="0"/>
      <c r="AMI134" s="0"/>
      <c r="AMJ134" s="0"/>
    </row>
    <row r="135" s="28" customFormat="true" ht="42.75" hidden="false" customHeight="true" outlineLevel="0" collapsed="false">
      <c r="A135" s="144" t="s">
        <v>200</v>
      </c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MB135" s="0"/>
      <c r="AMC135" s="0"/>
      <c r="AMD135" s="0"/>
      <c r="AME135" s="0"/>
      <c r="AMF135" s="0"/>
      <c r="AMG135" s="0"/>
      <c r="AMH135" s="0"/>
      <c r="AMI135" s="0"/>
      <c r="AMJ135" s="0"/>
    </row>
    <row r="136" s="28" customFormat="true" ht="36" hidden="false" customHeight="true" outlineLevel="0" collapsed="false">
      <c r="A136" s="143" t="s">
        <v>201</v>
      </c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MB136" s="0"/>
      <c r="AMC136" s="0"/>
      <c r="AMD136" s="0"/>
      <c r="AME136" s="0"/>
      <c r="AMF136" s="0"/>
      <c r="AMG136" s="0"/>
      <c r="AMH136" s="0"/>
      <c r="AMI136" s="0"/>
      <c r="AMJ136" s="0"/>
    </row>
    <row r="137" s="28" customFormat="true" ht="40.5" hidden="false" customHeight="true" outlineLevel="0" collapsed="false">
      <c r="A137" s="144" t="s">
        <v>202</v>
      </c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MB137" s="0"/>
      <c r="AMC137" s="0"/>
      <c r="AMD137" s="0"/>
      <c r="AME137" s="0"/>
      <c r="AMF137" s="0"/>
      <c r="AMG137" s="0"/>
      <c r="AMH137" s="0"/>
      <c r="AMI137" s="0"/>
      <c r="AMJ137" s="0"/>
    </row>
  </sheetData>
  <mergeCells count="278">
    <mergeCell ref="A1:T1"/>
    <mergeCell ref="B2:L2"/>
    <mergeCell ref="M2:T2"/>
    <mergeCell ref="B3:L3"/>
    <mergeCell ref="M3:T3"/>
    <mergeCell ref="A4:T4"/>
    <mergeCell ref="A5:T5"/>
    <mergeCell ref="A6:T6"/>
    <mergeCell ref="A7:T7"/>
    <mergeCell ref="B8:N8"/>
    <mergeCell ref="O8:T8"/>
    <mergeCell ref="B9:N9"/>
    <mergeCell ref="O9:T9"/>
    <mergeCell ref="B10:N10"/>
    <mergeCell ref="O10:T10"/>
    <mergeCell ref="B11:N11"/>
    <mergeCell ref="O11:T11"/>
    <mergeCell ref="A12:T12"/>
    <mergeCell ref="A13:F13"/>
    <mergeCell ref="G13:J13"/>
    <mergeCell ref="K13:T13"/>
    <mergeCell ref="A14:F14"/>
    <mergeCell ref="G14:J14"/>
    <mergeCell ref="K14:T14"/>
    <mergeCell ref="A15:T15"/>
    <mergeCell ref="A16:T16"/>
    <mergeCell ref="A17:T17"/>
    <mergeCell ref="A18:T18"/>
    <mergeCell ref="A19:T19"/>
    <mergeCell ref="B20:N20"/>
    <mergeCell ref="O20:T20"/>
    <mergeCell ref="B21:N21"/>
    <mergeCell ref="O21:T21"/>
    <mergeCell ref="B22:N22"/>
    <mergeCell ref="O22:T22"/>
    <mergeCell ref="B23:N23"/>
    <mergeCell ref="O23:T23"/>
    <mergeCell ref="B24:N24"/>
    <mergeCell ref="O24:T24"/>
    <mergeCell ref="A25:T25"/>
    <mergeCell ref="A26:T26"/>
    <mergeCell ref="B27:M27"/>
    <mergeCell ref="N27:R27"/>
    <mergeCell ref="S27:T27"/>
    <mergeCell ref="B28:M28"/>
    <mergeCell ref="O28:P28"/>
    <mergeCell ref="S28:T28"/>
    <mergeCell ref="B29:M29"/>
    <mergeCell ref="O29:P29"/>
    <mergeCell ref="S29:T29"/>
    <mergeCell ref="B30:M30"/>
    <mergeCell ref="O30:P30"/>
    <mergeCell ref="S30:T30"/>
    <mergeCell ref="B31:M31"/>
    <mergeCell ref="O31:P31"/>
    <mergeCell ref="S31:T31"/>
    <mergeCell ref="U31:AR31"/>
    <mergeCell ref="B32:M32"/>
    <mergeCell ref="O32:P32"/>
    <mergeCell ref="S32:T32"/>
    <mergeCell ref="B33:M33"/>
    <mergeCell ref="S33:T33"/>
    <mergeCell ref="B34:R34"/>
    <mergeCell ref="S34:T34"/>
    <mergeCell ref="A35:T35"/>
    <mergeCell ref="A36:T36"/>
    <mergeCell ref="A37:T37"/>
    <mergeCell ref="B38:M38"/>
    <mergeCell ref="N38:R38"/>
    <mergeCell ref="S38:T38"/>
    <mergeCell ref="B39:M39"/>
    <mergeCell ref="O39:P39"/>
    <mergeCell ref="S39:T39"/>
    <mergeCell ref="B40:M40"/>
    <mergeCell ref="O40:P40"/>
    <mergeCell ref="S40:T40"/>
    <mergeCell ref="A41:M41"/>
    <mergeCell ref="O41:P41"/>
    <mergeCell ref="S41:T41"/>
    <mergeCell ref="A42:T42"/>
    <mergeCell ref="A43:T43"/>
    <mergeCell ref="B44:M44"/>
    <mergeCell ref="N44:R44"/>
    <mergeCell ref="S44:T44"/>
    <mergeCell ref="B45:M45"/>
    <mergeCell ref="O45:P45"/>
    <mergeCell ref="S45:T45"/>
    <mergeCell ref="B46:M46"/>
    <mergeCell ref="O46:P46"/>
    <mergeCell ref="S46:T46"/>
    <mergeCell ref="B47:M47"/>
    <mergeCell ref="O47:P47"/>
    <mergeCell ref="S47:T47"/>
    <mergeCell ref="U47:AN47"/>
    <mergeCell ref="B48:M48"/>
    <mergeCell ref="O48:P48"/>
    <mergeCell ref="S48:T48"/>
    <mergeCell ref="B49:M49"/>
    <mergeCell ref="O49:P49"/>
    <mergeCell ref="S49:T49"/>
    <mergeCell ref="B50:M50"/>
    <mergeCell ref="O50:P50"/>
    <mergeCell ref="S50:T50"/>
    <mergeCell ref="B51:M51"/>
    <mergeCell ref="O51:P51"/>
    <mergeCell ref="S51:T51"/>
    <mergeCell ref="B52:M52"/>
    <mergeCell ref="O52:P52"/>
    <mergeCell ref="S52:T52"/>
    <mergeCell ref="A53:M53"/>
    <mergeCell ref="O53:P53"/>
    <mergeCell ref="S53:T53"/>
    <mergeCell ref="A54:T54"/>
    <mergeCell ref="A55:T55"/>
    <mergeCell ref="B56:R56"/>
    <mergeCell ref="S56:T56"/>
    <mergeCell ref="B57:N57"/>
    <mergeCell ref="O57:R57"/>
    <mergeCell ref="S57:T57"/>
    <mergeCell ref="B58:N58"/>
    <mergeCell ref="O58:R58"/>
    <mergeCell ref="S58:T58"/>
    <mergeCell ref="B59:R59"/>
    <mergeCell ref="S59:T59"/>
    <mergeCell ref="B60:R60"/>
    <mergeCell ref="S60:T60"/>
    <mergeCell ref="A61:R61"/>
    <mergeCell ref="S61:T61"/>
    <mergeCell ref="A62:T62"/>
    <mergeCell ref="A63:T63"/>
    <mergeCell ref="B64:R64"/>
    <mergeCell ref="S64:T64"/>
    <mergeCell ref="B65:R65"/>
    <mergeCell ref="S65:T65"/>
    <mergeCell ref="B66:R66"/>
    <mergeCell ref="S66:T66"/>
    <mergeCell ref="B67:R67"/>
    <mergeCell ref="S67:T67"/>
    <mergeCell ref="A68:R68"/>
    <mergeCell ref="S68:T68"/>
    <mergeCell ref="A69:T69"/>
    <mergeCell ref="A70:T70"/>
    <mergeCell ref="B71:R71"/>
    <mergeCell ref="S71:T71"/>
    <mergeCell ref="B72:M72"/>
    <mergeCell ref="S72:T72"/>
    <mergeCell ref="B73:M73"/>
    <mergeCell ref="S73:T73"/>
    <mergeCell ref="B74:M74"/>
    <mergeCell ref="S74:T74"/>
    <mergeCell ref="B75:M75"/>
    <mergeCell ref="S75:T75"/>
    <mergeCell ref="B76:M76"/>
    <mergeCell ref="S76:T76"/>
    <mergeCell ref="B77:M77"/>
    <mergeCell ref="S77:T77"/>
    <mergeCell ref="A78:M78"/>
    <mergeCell ref="O78:P78"/>
    <mergeCell ref="S78:T78"/>
    <mergeCell ref="A79:T79"/>
    <mergeCell ref="A80:T80"/>
    <mergeCell ref="A81:T81"/>
    <mergeCell ref="B82:R82"/>
    <mergeCell ref="S82:T82"/>
    <mergeCell ref="B83:M83"/>
    <mergeCell ref="O83:P83"/>
    <mergeCell ref="S83:T83"/>
    <mergeCell ref="B84:M84"/>
    <mergeCell ref="O84:P84"/>
    <mergeCell ref="S84:T84"/>
    <mergeCell ref="B85:M85"/>
    <mergeCell ref="O85:P85"/>
    <mergeCell ref="S85:T85"/>
    <mergeCell ref="B86:M86"/>
    <mergeCell ref="O86:P86"/>
    <mergeCell ref="S86:T86"/>
    <mergeCell ref="B87:M87"/>
    <mergeCell ref="O87:P87"/>
    <mergeCell ref="S87:T87"/>
    <mergeCell ref="B88:M88"/>
    <mergeCell ref="O88:P88"/>
    <mergeCell ref="S88:T88"/>
    <mergeCell ref="A89:M89"/>
    <mergeCell ref="O89:P89"/>
    <mergeCell ref="S89:T89"/>
    <mergeCell ref="A90:T90"/>
    <mergeCell ref="A91:T91"/>
    <mergeCell ref="B92:R92"/>
    <mergeCell ref="S92:T92"/>
    <mergeCell ref="B93:M93"/>
    <mergeCell ref="O93:P93"/>
    <mergeCell ref="S93:T93"/>
    <mergeCell ref="A94:M94"/>
    <mergeCell ref="O94:P94"/>
    <mergeCell ref="S94:T94"/>
    <mergeCell ref="A95:T95"/>
    <mergeCell ref="A96:T96"/>
    <mergeCell ref="B97:R97"/>
    <mergeCell ref="S97:T97"/>
    <mergeCell ref="B98:R98"/>
    <mergeCell ref="S98:T98"/>
    <mergeCell ref="B99:R99"/>
    <mergeCell ref="S99:T99"/>
    <mergeCell ref="A100:R100"/>
    <mergeCell ref="S100:T100"/>
    <mergeCell ref="A101:T101"/>
    <mergeCell ref="A102:T102"/>
    <mergeCell ref="B103:R103"/>
    <mergeCell ref="S103:T103"/>
    <mergeCell ref="B104:R104"/>
    <mergeCell ref="S104:T104"/>
    <mergeCell ref="B105:R105"/>
    <mergeCell ref="S105:T105"/>
    <mergeCell ref="B106:R106"/>
    <mergeCell ref="S106:T106"/>
    <mergeCell ref="B107:R107"/>
    <mergeCell ref="S107:T107"/>
    <mergeCell ref="B108:R108"/>
    <mergeCell ref="S108:T108"/>
    <mergeCell ref="A109:T109"/>
    <mergeCell ref="A110:T110"/>
    <mergeCell ref="B111:K111"/>
    <mergeCell ref="L111:N111"/>
    <mergeCell ref="O111:T111"/>
    <mergeCell ref="B112:K112"/>
    <mergeCell ref="L112:N112"/>
    <mergeCell ref="O112:T112"/>
    <mergeCell ref="B113:K113"/>
    <mergeCell ref="L113:N113"/>
    <mergeCell ref="O113:T113"/>
    <mergeCell ref="B114:K114"/>
    <mergeCell ref="L114:N114"/>
    <mergeCell ref="O114:T114"/>
    <mergeCell ref="B115:K115"/>
    <mergeCell ref="L115:N115"/>
    <mergeCell ref="O115:T115"/>
    <mergeCell ref="B116:K116"/>
    <mergeCell ref="L116:N116"/>
    <mergeCell ref="O116:T116"/>
    <mergeCell ref="B117:K117"/>
    <mergeCell ref="L117:N117"/>
    <mergeCell ref="O117:T117"/>
    <mergeCell ref="B118:K118"/>
    <mergeCell ref="L118:N118"/>
    <mergeCell ref="O118:T118"/>
    <mergeCell ref="B119:K119"/>
    <mergeCell ref="L119:N119"/>
    <mergeCell ref="O119:T119"/>
    <mergeCell ref="B120:K120"/>
    <mergeCell ref="L120:N120"/>
    <mergeCell ref="O120:T120"/>
    <mergeCell ref="A121:T121"/>
    <mergeCell ref="A122:T122"/>
    <mergeCell ref="B123:N123"/>
    <mergeCell ref="O123:T123"/>
    <mergeCell ref="B124:N124"/>
    <mergeCell ref="O124:T124"/>
    <mergeCell ref="B125:N125"/>
    <mergeCell ref="O125:T125"/>
    <mergeCell ref="B126:N126"/>
    <mergeCell ref="O126:T126"/>
    <mergeCell ref="B127:N127"/>
    <mergeCell ref="O127:T127"/>
    <mergeCell ref="B128:N128"/>
    <mergeCell ref="O128:T128"/>
    <mergeCell ref="A129:N129"/>
    <mergeCell ref="O129:T129"/>
    <mergeCell ref="B130:N130"/>
    <mergeCell ref="O130:T130"/>
    <mergeCell ref="B131:N131"/>
    <mergeCell ref="O131:T131"/>
    <mergeCell ref="B132:N132"/>
    <mergeCell ref="O132:T132"/>
    <mergeCell ref="A133:T133"/>
    <mergeCell ref="A134:T134"/>
    <mergeCell ref="A135:T135"/>
    <mergeCell ref="A136:T136"/>
    <mergeCell ref="A137:T137"/>
  </mergeCells>
  <hyperlinks>
    <hyperlink ref="U76" r:id="rId2" display="http://www.auditoria.mpu.mp.br/audin/encargos.php"/>
    <hyperlink ref="U86" r:id="rId3" display="http://www.auditoria.mpu.mp.br/audin/encargos.php"/>
    <hyperlink ref="U112" r:id="rId4" display="http://www.auditoria.mpu.mp.br/audin/encargos.php"/>
    <hyperlink ref="U113" r:id="rId5" display="http://www.auditoria.mpu.mp.br/audin/encargos.php"/>
    <hyperlink ref="A135" r:id="rId6" display="HTTP://WWW.MPF.MP.BR/RR/TRANSPARENCIA/LICITACOES/2019/PREGAO-ELETRONICO"/>
  </hyperlinks>
  <printOptions headings="false" gridLines="false" gridLinesSet="true" horizontalCentered="true" verticalCentered="false"/>
  <pageMargins left="0.511805555555555" right="0.511805555555555" top="0.590277777777778" bottom="0.590277777777778" header="0.511805555555555" footer="0.511805555555555"/>
  <pageSetup paperSize="9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122" man="true" max="16383" min="0"/>
  </rowBreaks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3738</TotalTime>
  <Application>LibreOffice/5.4.2.2$Windows_X86_64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2019-08-28T16:46:09Z</dcterms:modified>
  <cp:revision>449</cp:revision>
  <dc:subject/>
  <dc:title/>
</cp:coreProperties>
</file>